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hidePivotFieldList="1" defaultThemeVersion="124226"/>
  <mc:AlternateContent xmlns:mc="http://schemas.openxmlformats.org/markup-compatibility/2006">
    <mc:Choice Requires="x15">
      <x15ac:absPath xmlns:x15ac="http://schemas.microsoft.com/office/spreadsheetml/2010/11/ac" url="C:\Users\DCTSTGRIE01\Downloads\"/>
    </mc:Choice>
  </mc:AlternateContent>
  <xr:revisionPtr revIDLastSave="0" documentId="13_ncr:1_{4FD324BF-D08E-48E4-B61E-DAD105B39698}" xr6:coauthVersionLast="47" xr6:coauthVersionMax="47" xr10:uidLastSave="{00000000-0000-0000-0000-000000000000}"/>
  <bookViews>
    <workbookView xWindow="1515" yWindow="1515" windowWidth="21600" windowHeight="11385" tabRatio="882" activeTab="1" xr2:uid="{00000000-000D-0000-FFFF-FFFF00000000}"/>
  </bookViews>
  <sheets>
    <sheet name="Instructivo" sheetId="30" r:id="rId1"/>
    <sheet name="Mapa Riesgo" sheetId="1" r:id="rId2"/>
    <sheet name="Datos" sheetId="29" state="hidden" r:id="rId3"/>
    <sheet name="Mapa riesgos inherentes" sheetId="31" state="hidden" r:id="rId4"/>
    <sheet name="Mapa riesgos residuales" sheetId="32" state="hidden" r:id="rId5"/>
    <sheet name="Probabilidad" sheetId="12" state="hidden" r:id="rId6"/>
    <sheet name="Impacto" sheetId="23" state="hidden" r:id="rId7"/>
    <sheet name="Control de cambio" sheetId="21" r:id="rId8"/>
    <sheet name="Opciones Tratamiento" sheetId="16" state="hidden" r:id="rId9"/>
    <sheet name="Hoja1" sheetId="11" state="hidden" r:id="rId10"/>
  </sheets>
  <definedNames>
    <definedName name="_xlnm._FilterDatabase" localSheetId="1" hidden="1">'Mapa Riesgo'!$A$10:$BY$10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14" i="1" l="1"/>
  <c r="AB14" i="1"/>
  <c r="AJ14" i="1" s="1"/>
  <c r="AK14" i="1" s="1"/>
  <c r="AB21" i="1"/>
  <c r="AJ21" i="1"/>
  <c r="AK21" i="1" s="1"/>
  <c r="AL21" i="1"/>
  <c r="AM21" i="1" s="1"/>
  <c r="AE22" i="1"/>
  <c r="AE21" i="1"/>
  <c r="AE20" i="1"/>
  <c r="AE19" i="1"/>
  <c r="AE18" i="1"/>
  <c r="AE17" i="1"/>
  <c r="AE16" i="1"/>
  <c r="AE15" i="1"/>
  <c r="AE14" i="1"/>
  <c r="AE13" i="1"/>
  <c r="AE12" i="1"/>
  <c r="AB18" i="1"/>
  <c r="P11" i="1"/>
  <c r="O22" i="1"/>
  <c r="O21" i="1"/>
  <c r="O20" i="1"/>
  <c r="O19" i="1"/>
  <c r="O18" i="1"/>
  <c r="O17" i="1"/>
  <c r="O16" i="1"/>
  <c r="O15" i="1"/>
  <c r="O14" i="1"/>
  <c r="O13" i="1"/>
  <c r="O12" i="1"/>
  <c r="O11" i="1"/>
  <c r="AB20" i="1"/>
  <c r="U20" i="1"/>
  <c r="V20" i="1" s="1"/>
  <c r="W20" i="1" s="1"/>
  <c r="P20" i="1"/>
  <c r="P17" i="1"/>
  <c r="U17" i="1"/>
  <c r="V17" i="1" s="1"/>
  <c r="AB17" i="1"/>
  <c r="P18" i="1"/>
  <c r="U18" i="1"/>
  <c r="V18" i="1" s="1"/>
  <c r="W18" i="1" s="1"/>
  <c r="P19" i="1"/>
  <c r="U19" i="1"/>
  <c r="V19" i="1" s="1"/>
  <c r="W19" i="1" s="1"/>
  <c r="AB19" i="1"/>
  <c r="P21" i="1"/>
  <c r="U21" i="1"/>
  <c r="V21" i="1" s="1"/>
  <c r="P22" i="1"/>
  <c r="U22" i="1"/>
  <c r="V22" i="1" s="1"/>
  <c r="W22" i="1" s="1"/>
  <c r="AB22" i="1"/>
  <c r="U13" i="1"/>
  <c r="V13" i="1" s="1"/>
  <c r="W13" i="1" s="1"/>
  <c r="P13" i="1"/>
  <c r="AL14" i="1" l="1"/>
  <c r="AM14" i="1" s="1"/>
  <c r="AN21" i="1"/>
  <c r="AO21" i="1" s="1"/>
  <c r="AP21" i="1" s="1"/>
  <c r="AJ18" i="1"/>
  <c r="AL18" i="1"/>
  <c r="AM18" i="1" s="1"/>
  <c r="AL22" i="1"/>
  <c r="AM22" i="1" s="1"/>
  <c r="AJ22" i="1"/>
  <c r="AJ19" i="1"/>
  <c r="AK19" i="1" s="1"/>
  <c r="AJ20" i="1"/>
  <c r="AK20" i="1" s="1"/>
  <c r="AJ17" i="1"/>
  <c r="AK17" i="1" s="1"/>
  <c r="X20" i="1"/>
  <c r="Y20" i="1" s="1"/>
  <c r="X17" i="1"/>
  <c r="Y17" i="1" s="1"/>
  <c r="X22" i="1"/>
  <c r="Y22" i="1" s="1"/>
  <c r="AL20" i="1"/>
  <c r="AM20" i="1" s="1"/>
  <c r="X21" i="1"/>
  <c r="Y21" i="1" s="1"/>
  <c r="X13" i="1"/>
  <c r="Y13" i="1" s="1"/>
  <c r="AL17" i="1"/>
  <c r="AM17" i="1" s="1"/>
  <c r="W17" i="1"/>
  <c r="W21" i="1"/>
  <c r="X18" i="1"/>
  <c r="Y18" i="1" s="1"/>
  <c r="X19" i="1"/>
  <c r="Y19" i="1" s="1"/>
  <c r="AL19" i="1"/>
  <c r="AM19" i="1" s="1"/>
  <c r="AK18" i="1" l="1"/>
  <c r="AN18" i="1"/>
  <c r="AO18" i="1" s="1"/>
  <c r="AP18" i="1" s="1"/>
  <c r="AN22" i="1"/>
  <c r="AP22" i="1" s="1"/>
  <c r="AK22" i="1"/>
  <c r="AN20" i="1"/>
  <c r="AO20" i="1" s="1"/>
  <c r="AP20" i="1" s="1"/>
  <c r="AN17" i="1"/>
  <c r="AO17" i="1" s="1"/>
  <c r="AP17" i="1" s="1"/>
  <c r="AN19" i="1"/>
  <c r="AO19" i="1" s="1"/>
  <c r="AP19" i="1" s="1"/>
  <c r="AE12" i="30" l="1"/>
  <c r="AB12" i="30"/>
  <c r="U12" i="30"/>
  <c r="V12" i="30" s="1"/>
  <c r="W12" i="30" s="1"/>
  <c r="P12" i="30"/>
  <c r="O12" i="30"/>
  <c r="AB13" i="1"/>
  <c r="AB16" i="1"/>
  <c r="U16" i="1"/>
  <c r="V16" i="1" s="1"/>
  <c r="P16" i="1"/>
  <c r="AJ15" i="1"/>
  <c r="U15" i="1"/>
  <c r="V15" i="1" s="1"/>
  <c r="P15" i="1"/>
  <c r="U14" i="1"/>
  <c r="V14" i="1" s="1"/>
  <c r="P14" i="1"/>
  <c r="AB12" i="1"/>
  <c r="U12" i="1"/>
  <c r="V12" i="1" s="1"/>
  <c r="P12" i="1"/>
  <c r="AB11" i="1"/>
  <c r="U11" i="1"/>
  <c r="V11" i="1" s="1"/>
  <c r="W14" i="1" l="1"/>
  <c r="X14" i="1"/>
  <c r="Y14" i="1" s="1"/>
  <c r="AL13" i="1"/>
  <c r="AM13" i="1" s="1"/>
  <c r="AJ13" i="1"/>
  <c r="W11" i="1"/>
  <c r="X11" i="1"/>
  <c r="AL11" i="1"/>
  <c r="AM11" i="1" s="1"/>
  <c r="AL15" i="1"/>
  <c r="AM15" i="1" s="1"/>
  <c r="W15" i="1"/>
  <c r="X15" i="1"/>
  <c r="Y15" i="1" s="1"/>
  <c r="W12" i="1"/>
  <c r="X12" i="1"/>
  <c r="Y12" i="1" s="1"/>
  <c r="AL12" i="1"/>
  <c r="AM12" i="1" s="1"/>
  <c r="AJ12" i="1"/>
  <c r="W16" i="1"/>
  <c r="X16" i="1"/>
  <c r="Y16" i="1" s="1"/>
  <c r="AK15" i="1"/>
  <c r="AL16" i="1"/>
  <c r="AM16" i="1" s="1"/>
  <c r="AJ16" i="1"/>
  <c r="X12" i="30"/>
  <c r="Y12" i="30" s="1"/>
  <c r="AL12" i="30"/>
  <c r="AM12" i="30" s="1"/>
  <c r="AJ12" i="30"/>
  <c r="AK16" i="1" l="1"/>
  <c r="AN16" i="1"/>
  <c r="AO16" i="1" s="1"/>
  <c r="AP16" i="1" s="1"/>
  <c r="AN12" i="1"/>
  <c r="AO12" i="1" s="1"/>
  <c r="AP12" i="1" s="1"/>
  <c r="AK12" i="1"/>
  <c r="AN15" i="1"/>
  <c r="AO15" i="1" s="1"/>
  <c r="AP15" i="1" s="1"/>
  <c r="AN13" i="1"/>
  <c r="AO13" i="1" s="1"/>
  <c r="AK13" i="1"/>
  <c r="AK12" i="30"/>
  <c r="AN12" i="30"/>
  <c r="AO12" i="30" s="1"/>
  <c r="AP12" i="30" s="1"/>
  <c r="AP13" i="1" l="1"/>
  <c r="AE11" i="1" l="1"/>
  <c r="AJ11" i="1" s="1"/>
  <c r="AN11" i="1" s="1"/>
  <c r="AK11" i="1" l="1"/>
  <c r="Y11" i="1"/>
  <c r="AP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Autor</author>
  </authors>
  <commentList>
    <comment ref="G8" authorId="0" shapeId="0" xr:uid="{8FB4BEFA-754F-41ED-BE06-7E08E7906535}">
      <text>
        <r>
          <rPr>
            <b/>
            <sz val="9"/>
            <color indexed="81"/>
            <rFont val="Tahoma"/>
            <family val="2"/>
          </rPr>
          <t>Lina Maria Patarroyo Parra:</t>
        </r>
        <r>
          <rPr>
            <sz val="9"/>
            <color indexed="81"/>
            <rFont val="Tahoma"/>
            <family val="2"/>
          </rPr>
          <t xml:space="preserve">
¿Qué podría pasar en caso en que el riesgo se presentara?
¿Qué impacto generaría su materialización?</t>
        </r>
      </text>
    </comment>
    <comment ref="H8" authorId="0" shapeId="0" xr:uid="{53A3548D-240E-46ED-B974-9B56E87388F9}">
      <text>
        <r>
          <rPr>
            <b/>
            <sz val="9"/>
            <color indexed="81"/>
            <rFont val="Tahoma"/>
            <family val="2"/>
          </rPr>
          <t>Lina Maria Patarroyo Parra:</t>
        </r>
        <r>
          <rPr>
            <sz val="9"/>
            <color indexed="81"/>
            <rFont val="Tahoma"/>
            <family val="2"/>
          </rPr>
          <t xml:space="preserve">
Riesgos de gestión.
Riesgo de seguridad de la información. 
Riesgos para el sistema de QHSE
Riesgos asistenciales.
Riesgos clínicos.
Riesgos de lavado de activos, financiación del terrorismo y proliferación de armas de destrucción masiva. (SARLAF/PADM)
Riesgos de corrupción, opacidad y fraude. (SICOF)</t>
        </r>
      </text>
    </comment>
    <comment ref="I8" authorId="0" shapeId="0" xr:uid="{078282AA-8769-40ED-8214-5FCFE1ED008D}">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 ref="L8" authorId="1" shapeId="0" xr:uid="{20CF10FB-54A7-4DE8-96E6-1D22E4F916B9}">
      <text>
        <r>
          <rPr>
            <b/>
            <sz val="9"/>
            <color indexed="81"/>
            <rFont val="Tahoma"/>
            <family val="2"/>
          </rPr>
          <t>Autor:</t>
        </r>
        <r>
          <rPr>
            <sz val="9"/>
            <color indexed="81"/>
            <rFont val="Tahoma"/>
            <family val="2"/>
          </rPr>
          <t xml:space="preserve">
• Legal
• Operativo
• Reputacional
• Contagio</t>
        </r>
      </text>
    </comment>
    <comment ref="M8" authorId="1" shapeId="0" xr:uid="{6CE2FB6C-7603-48AC-8692-005E88E1BF11}">
      <text>
        <r>
          <rPr>
            <sz val="9"/>
            <color indexed="81"/>
            <rFont val="Tahoma"/>
            <family val="2"/>
          </rPr>
          <t xml:space="preserve">
Cliente
Usuario
Canal
Empleado
Producto 
Directivo
</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Autor</author>
  </authors>
  <commentList>
    <comment ref="G9" authorId="0" shapeId="0" xr:uid="{420EF95B-9D51-4FF5-8839-3EC2528C1740}">
      <text>
        <r>
          <rPr>
            <b/>
            <sz val="9"/>
            <color indexed="81"/>
            <rFont val="Tahoma"/>
            <family val="2"/>
          </rPr>
          <t>Lina Maria Patarroyo Parra:</t>
        </r>
        <r>
          <rPr>
            <sz val="9"/>
            <color indexed="81"/>
            <rFont val="Tahoma"/>
            <family val="2"/>
          </rPr>
          <t xml:space="preserve">
¿Qué podría pasar en caso en que el riesgo se presentara?
¿Qué impacto generaría su materialización?</t>
        </r>
      </text>
    </comment>
    <comment ref="H9" authorId="0" shapeId="0" xr:uid="{3DFAFA76-DBBE-41A5-AFF2-AF41900E6AF4}">
      <text>
        <r>
          <rPr>
            <b/>
            <sz val="9"/>
            <color indexed="81"/>
            <rFont val="Tahoma"/>
            <family val="2"/>
          </rPr>
          <t>Lina Maria Patarroyo Parra:</t>
        </r>
        <r>
          <rPr>
            <sz val="9"/>
            <color indexed="81"/>
            <rFont val="Tahoma"/>
            <family val="2"/>
          </rPr>
          <t xml:space="preserve">
Riesgos de gestión.
Riesgo de seguridad de la información. 
Riesgos para el sistema de QHSE
Riesgos asistenciales.
Riesgos clínicos.
Riesgos de lavado de activos, financiación del terrorismo y proliferación de armas de destrucción masiva. (SARLAF/PADM)
Riesgos de corrupción, opacidad y fraude. (SICOF)</t>
        </r>
      </text>
    </comment>
    <comment ref="I9" authorId="0" shapeId="0" xr:uid="{7D605EEA-AF06-41CA-801E-1FF278DEA7F6}">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 ref="L9" authorId="1" shapeId="0" xr:uid="{DBEB2B4F-054C-40F6-9378-EE16F10C431B}">
      <text>
        <r>
          <rPr>
            <b/>
            <sz val="9"/>
            <color indexed="81"/>
            <rFont val="Tahoma"/>
            <family val="2"/>
          </rPr>
          <t>Autor:</t>
        </r>
        <r>
          <rPr>
            <sz val="9"/>
            <color indexed="81"/>
            <rFont val="Tahoma"/>
            <family val="2"/>
          </rPr>
          <t xml:space="preserve">
• Legal
• Operativo
• Reputacional
• Contagio</t>
        </r>
      </text>
    </comment>
    <comment ref="M9" authorId="1" shapeId="0" xr:uid="{5DF01D34-3278-494E-9E46-6C84AB4C1D94}">
      <text>
        <r>
          <rPr>
            <sz val="9"/>
            <color indexed="81"/>
            <rFont val="Tahoma"/>
            <family val="2"/>
          </rPr>
          <t xml:space="preserve">
Cliente
Usuario
Canal
Empleado
Producto 
Directivo
</t>
        </r>
        <r>
          <rPr>
            <b/>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s>
  <commentList>
    <comment ref="D3" authorId="0" shapeId="0" xr:uid="{122F3CCF-046E-4B37-B5FD-2A532236F2B0}">
      <text>
        <r>
          <rPr>
            <b/>
            <sz val="9"/>
            <color indexed="81"/>
            <rFont val="Tahoma"/>
            <family val="2"/>
          </rPr>
          <t>Lina Maria Patarroyo Parra:</t>
        </r>
        <r>
          <rPr>
            <sz val="9"/>
            <color indexed="81"/>
            <rFont val="Tahoma"/>
            <family val="2"/>
          </rPr>
          <t xml:space="preserve">
Riesgos asistenciales.</t>
        </r>
      </text>
    </comment>
    <comment ref="E3" authorId="0" shapeId="0" xr:uid="{456B18B2-A536-4206-852A-7D0F4832AA77}">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 ref="I3" authorId="0" shapeId="0" xr:uid="{883E65CD-AF06-4EE6-8493-088CED760DC1}">
      <text>
        <r>
          <rPr>
            <b/>
            <sz val="9"/>
            <color indexed="81"/>
            <rFont val="Tahoma"/>
            <family val="2"/>
          </rPr>
          <t>Lina Maria Patarroyo Parra:</t>
        </r>
        <r>
          <rPr>
            <sz val="9"/>
            <color indexed="81"/>
            <rFont val="Tahoma"/>
            <family val="2"/>
          </rPr>
          <t xml:space="preserve">
Procesos
Talento humano
Tecnología
Infraestructura
Evento externo
Clientes/Usuarios
Productos/Servicios
Canales de distribución
Jurisdicciones
Contrapartes</t>
        </r>
      </text>
    </comment>
  </commentList>
</comments>
</file>

<file path=xl/sharedStrings.xml><?xml version="1.0" encoding="utf-8"?>
<sst xmlns="http://schemas.openxmlformats.org/spreadsheetml/2006/main" count="764" uniqueCount="399">
  <si>
    <t>CODIGO: AF-F-23
VERSIÓN: 3</t>
  </si>
  <si>
    <t>E.S.E. HOSPITAL UNIVERSITARIO SAN RAFAEL DE TUNJA</t>
  </si>
  <si>
    <t xml:space="preserve">MAPA DE RIESGOS DE LAVADO DE ACTIVOS Y FINANCIAMIENTO DEL TERRORISMO Y PROLIFERACIÓN DE ARMAS DE DESTRUCCIÓN MASIVA - SARLAFT/PADM </t>
  </si>
  <si>
    <t>Identificación de riesgo</t>
  </si>
  <si>
    <t>Análisis del riesgo inherente</t>
  </si>
  <si>
    <t>Evaluación del riesgo - Valoración de los controles</t>
  </si>
  <si>
    <t>Evaluación del riesgo - Nivel del riesgo residual</t>
  </si>
  <si>
    <t>Plan de Acción</t>
  </si>
  <si>
    <t>Proceso</t>
  </si>
  <si>
    <t>Subproceso</t>
  </si>
  <si>
    <t>Código del Riesgo</t>
  </si>
  <si>
    <t>Riesgo</t>
  </si>
  <si>
    <t>Causas</t>
  </si>
  <si>
    <t>Consecuencias</t>
  </si>
  <si>
    <t>Tipo de Riesgo</t>
  </si>
  <si>
    <t>Categoria del Riesgo</t>
  </si>
  <si>
    <t>Fuente de identificación del riesgo</t>
  </si>
  <si>
    <t>Sistema de gestión Afectado</t>
  </si>
  <si>
    <t>Clasificacion del Riesgo</t>
  </si>
  <si>
    <t>Factor del Riesgo</t>
  </si>
  <si>
    <t>Probabilidad</t>
  </si>
  <si>
    <t>Impacto</t>
  </si>
  <si>
    <t>Zona de riesgo inherente</t>
  </si>
  <si>
    <t>No. Control</t>
  </si>
  <si>
    <t>Descripción del Control</t>
  </si>
  <si>
    <t>Afectación</t>
  </si>
  <si>
    <t>Atributos</t>
  </si>
  <si>
    <t>%</t>
  </si>
  <si>
    <t xml:space="preserve">Zona de Riesgo del control </t>
  </si>
  <si>
    <t>Zona de riesgo residual</t>
  </si>
  <si>
    <t>Tratamiento</t>
  </si>
  <si>
    <t>Responsable</t>
  </si>
  <si>
    <t>Fecha Implementación</t>
  </si>
  <si>
    <t>Fecha Seguimiento</t>
  </si>
  <si>
    <t>Indicador Producto</t>
  </si>
  <si>
    <t>Estado</t>
  </si>
  <si>
    <t>Riesgo de Contagio</t>
  </si>
  <si>
    <t>Riesgo Reputacional</t>
  </si>
  <si>
    <t>Riesgo Operacional</t>
  </si>
  <si>
    <t>Riesgo Legal</t>
  </si>
  <si>
    <t>Tipo</t>
  </si>
  <si>
    <t>Implementación</t>
  </si>
  <si>
    <t>Calificación</t>
  </si>
  <si>
    <t>Documentación</t>
  </si>
  <si>
    <t>Frecuencia</t>
  </si>
  <si>
    <t>Evidencia</t>
  </si>
  <si>
    <t>Soporte Evidencia</t>
  </si>
  <si>
    <t>Selecciona el proceso corresponde de la lista desplegable
- Atención de urgencias
- Gestión clínica
- Sistema de información y atención al usuario
- Gestión quirúrgica
- Epidemiologia y salud pública
- Unidades de cuidados intensivos
- Gestión farmacéutica
- Apoyo a servicios de salud
- Enfermería</t>
  </si>
  <si>
    <t>Selecciona el subproceso corresponde de la lista desplegable
-	Atención de urgencias
-	Referencia y contrareferencia
-	Nutrición - Nutrición clínica
-	Nutrición - Soporte nutricional
-	Nutrición - Unidad preparación formulas nutricionales
-	Especialidades clínicas
-	Rehabilitación - Terapia respiratoria
-	Rehabilitación - fisioterapia
-	Rehabilitación - terapia de lenguaje
-	Rehabilitación - Psicología
-	Sistema de información y atención al usuario
-	Esterilización
-	Salas de parto
-	Salas de cirugía
-	Especialidades quirúrgicas
-	Cirugía vascular
-	Epidemiologia y salud publica
-	UCI Neonatal
-	UCI Adultos
-	UCI Pediátrica
-	Servicio farmacéutico
-	Buenas prácticas de Elaboración (BPE)
-	Buenas prácticas de Manufactura (BPM)
-	Consulta externa
-	Programa madre canguro
-	Programa Clínica de heridas, piel sana y terapia enterostomal
-	Apoyo diagnóstico y complementación terapéutica - Gastroenterología
-	Apoyo diagnóstico y complementación terapéutica - Radiología, imágenes diagnósticas e intervencionismo
-	Apoyo diagnóstico y complementación terapéutica - Resonancia
-	Apoyo diagnóstico y complementación terapéutica - Patología
-	Apoyo diagnóstico y complementación terapéutica - Laboratorio clínico
-	Apoyo diagnóstico y complementación terapéutica - Gestión pre. Transfuncional
-	Enfermería</t>
  </si>
  <si>
    <t>Diligiencie el codigo del riesgo, éste se compone de las iniciales del proceso o subproceso o servicio + iniciales del tipo de riesgos +  consecutivo</t>
  </si>
  <si>
    <t xml:space="preserve">Da respuesta al ¿Qué puede salir mal?
Articulado con los posibles sucesos de seguridad a reportar a seguridad del paciente
 Inicia con ACCIÓN U OMISIÓN + uso del poder + desviación de la gestión de lo público + el beneficio privado </t>
  </si>
  <si>
    <t>Corresponde a las razones por la cuales se puede presentar  el riesgo, redacte de la forma más concreta posible.</t>
  </si>
  <si>
    <t>Analice lo que podria ocasionar a la instirución la materialización del riesgo, se redacte de la forma más concreta posible. 
Da respuesta a las siguientes preguntas:
¿Qué podría pasar en caso en que el riesgo se presentara?
¿Qué impacto generaría su materialización?</t>
  </si>
  <si>
    <r>
      <t xml:space="preserve">Corresponde al tipo de riesgos relacionados en la politica y el manual de gestion de riesgos institucional
- Riesgos de gestión.
- Riesgo del sistema gestión de seguridad de la información.
- Riesgos asistenciales.
- Riesgos de lavado de activos y financiación del terrorismo / Financiamiento a la proliferación de armas de destrucción masiva. (SARLFT/PADM).
- Riesgos de corrupción, opacidad, fraude y soborno.
- Riesgo fiscal
- Riesgo contractual
- Riesgo clínico
Lista desplegable ya definida, para este caso son </t>
    </r>
    <r>
      <rPr>
        <u/>
        <sz val="10"/>
        <color theme="1"/>
        <rFont val="Tahoma"/>
        <family val="2"/>
      </rPr>
      <t>-Riesgos de lavado de activos y financiación del terrorismo / Financiamiento a la proliferación de armas de destrucción masiva. (SARLFT/PADM)</t>
    </r>
  </si>
  <si>
    <r>
      <t xml:space="preserve">Corresponde al/los grupo/s al que pertenece el riesgo:
- Riesgo de salud
- Riesgo operacional
- Riesgo actuarial
- Riesgo de crédito
- Riesgo de liquidez
- Riego de mercado
- Riesgo de lavado de activos y financiación de terrorismo
Lista desplegable ya definida, para este caso son </t>
    </r>
    <r>
      <rPr>
        <u/>
        <sz val="10"/>
        <color theme="1"/>
        <rFont val="Tahoma"/>
        <family val="2"/>
      </rPr>
      <t>-Riesgo de lavado de activos y financiación de terrorismo</t>
    </r>
  </si>
  <si>
    <t>Corresponde a información utilizada como base para la identificación del riesgo:
-	DOFA
-	Peligros/Riesgos
-	Salidas No Conformes
-	Seguridad del paciente
-	Requisitos Legales / Otros requisitos
-	Matriz de partes interesadas
-	Auditorías
-	Revisión por la Dirección
-	Caracterización
-	Normatividad Externa
Lista deplegabl ya definida</t>
  </si>
  <si>
    <t>Correspon dal sistema de gestión al cual afectaría el riesgo:
- Sistema de gestión de calidad del programa madre canguro (SGC PMC)
- Sistema de seguridad y salud en el trabajo (SST)
- Sistema de gestión ambiental (SGA)
- No aplica (NA)
Lista desplegable ya definida</t>
  </si>
  <si>
    <t>Se tiene en cuenta la frecuencia con la que se realiza la actividad que conlleva el riesgo identificado.
Lista desplegable (Criterios tomados de la hoja de excel denominada Probabilidad)</t>
  </si>
  <si>
    <t>Campo parametrizado con el criterio de probabilidad seleccionado</t>
  </si>
  <si>
    <t>Se tiene en cuenta los criterios descritos en la hoja de "Impacto", se selecciona el valor dependiendo del criterio contagio que afectaria el riesgo en caso que se materialice.
Lista desplegable (Criterios tomados de la hoja de excel denominada Impacto)</t>
  </si>
  <si>
    <t>Se tiene en cuenta los criterios descritos en la hoja de "Impacto", se selecciona el valor dependiendo del criterio reputacional que afectaria el riesgo en caso que se materialice.
Lista desplegable (Criterios tomados de la hoja de excel denominada Impacto)</t>
  </si>
  <si>
    <t>Se tiene en cuenta los criterios descritos en la hoja de "Impacto", se selecciona el valor dependiendo del criterio operacional que afectaria el riesgo en caso que se materialice.
Lista desplegable (Criterios tomados de la hoja de excel denominada Impacto)</t>
  </si>
  <si>
    <t>Se tiene en cuenta los criterios descritos en la hoja de "Impacto", se selecciona el valor dependiendo del criterio legal que afectaria el riesgo en caso que se materialice.
Lista desplegable (Criterios tomados de la hoja de excel denominada Impacto)</t>
  </si>
  <si>
    <t>Es el resultado de las suma de los criterios seleccionados de riesgo de contagio + riesgo reputacional + riesgo operacional + riesgo legal</t>
  </si>
  <si>
    <t>Campo parametrizado con el criterio de impacto seleccionado</t>
  </si>
  <si>
    <t>Se obtiene de la multiplicación de los valores de probabilidad por impacto. Se encuentra paramatrizado</t>
  </si>
  <si>
    <t>Campo parametrizado resultado de la multiplicación de probabilidad por impacto, tomando como base la hoja de excel denominada matriz</t>
  </si>
  <si>
    <t>Enumeración del control por riesgo</t>
  </si>
  <si>
    <r>
      <t xml:space="preserve">Se definen la medidas que permiten evitar o reducir el riesgo a través de acciones, necesarias para controlar, evitar o reducir la materialización del riesgo.Que existen actualmente, se tiene en cuenta:
</t>
    </r>
    <r>
      <rPr>
        <u/>
        <sz val="10"/>
        <color theme="1"/>
        <rFont val="Tahoma"/>
        <family val="2"/>
      </rPr>
      <t>Responsable de ejecutar el control</t>
    </r>
    <r>
      <rPr>
        <sz val="10"/>
        <color theme="1"/>
        <rFont val="Tahoma"/>
        <family val="2"/>
      </rPr>
      <t xml:space="preserve">: Identifica el cargo de la persona que ejecuta el control, en caso de que sean controles automaticos se identifica el sistema que realiza la actividad.
</t>
    </r>
    <r>
      <rPr>
        <u/>
        <sz val="10"/>
        <color theme="1"/>
        <rFont val="Tahoma"/>
        <family val="2"/>
      </rPr>
      <t xml:space="preserve">Acción: </t>
    </r>
    <r>
      <rPr>
        <sz val="10"/>
        <color theme="1"/>
        <rFont val="Tahoma"/>
        <family val="2"/>
      </rPr>
      <t xml:space="preserve">Se determina mediante verbos que indican la acción que deben realizar como parte del control.
</t>
    </r>
    <r>
      <rPr>
        <u/>
        <sz val="10"/>
        <color theme="1"/>
        <rFont val="Tahoma"/>
        <family val="2"/>
      </rPr>
      <t>Complemento</t>
    </r>
    <r>
      <rPr>
        <sz val="10"/>
        <color theme="1"/>
        <rFont val="Tahoma"/>
        <family val="2"/>
      </rPr>
      <t>: Son los detalles que se permiten identificar el objeto del control.
"Responsable de ejecutar el control + acción + complemento"</t>
    </r>
  </si>
  <si>
    <t xml:space="preserve">Campo parametrizado el cual depende de campo denominado "Calificación", puede ser probabilidad o impacto </t>
  </si>
  <si>
    <t>Atributo asociada al control existente, el cual puede ser:
- Preventivo
- Detectivo
- Correctivo
Lista desplegable ya definida</t>
  </si>
  <si>
    <t>Atributo asociada a la forma en que se implementa el control:
- Automatico
- Manual
Lista desplegable ya definida</t>
  </si>
  <si>
    <t>Campo parametrizado asociado con los atributos de tipo e implementación seleccionados</t>
  </si>
  <si>
    <t>Atributo asociado la existencia o no del control en algun documento:
- Documentado
- Sin documentar
Lista desplegable ya definida</t>
  </si>
  <si>
    <t>Atributo asociado a la frecuencia en la que se implementa el control definido:
- Continua
- Aleatoria
Lista desplegable ya definida</t>
  </si>
  <si>
    <t>Atributo asociado a la existencia de registros del control defindo:
- Con registro
- Sin registro
Lista desplegable ya definida</t>
  </si>
  <si>
    <t>Se detallan los formatos, informes, indicadores y/o todas aquellas evidencia soporte del control definido.
El soporte de la evidencia debe contar con el código respectivo asociado al mismo.</t>
  </si>
  <si>
    <t>Campo parametrizado, el cual depende de la afeactación obtenida</t>
  </si>
  <si>
    <t>Resultado de la zona del riesgo del ultimo control del riesgo evaluado</t>
  </si>
  <si>
    <t>Selecciona la estrategia a utilizar para el riesgo despues de controles asociadas a la politica y el manual de gestión de riesgos integral:
- Reducir (Mitigar)
- Reducir (Transferir)
- Aceptar
- Evitar
- Compartir
Lista desplegable ya definida</t>
  </si>
  <si>
    <t>Se detallan la acciones adicionales a los controles que se define implementar para reducir la probabilidad de ocurrencia del riesgo. No siempre se requiere.</t>
  </si>
  <si>
    <t>Cargo de la persona responsable de implementar la acción</t>
  </si>
  <si>
    <t>Fecha máxima a implementar la acción definida</t>
  </si>
  <si>
    <t>Fecha en que ser realizará seguimiento a la implementación de la acción</t>
  </si>
  <si>
    <t>Se describe el producto a entregar, resultado de la acción</t>
  </si>
  <si>
    <t>Selección el estado en que se encuentra la acción cuando se realiza el seguimiento:
- En curso
- Finalizado
Lista desplegable ya definida</t>
  </si>
  <si>
    <t>Ejemplo:</t>
  </si>
  <si>
    <t>Gestión administrativa</t>
  </si>
  <si>
    <t>Gestión comercial</t>
  </si>
  <si>
    <t>GAD-RLFP-01</t>
  </si>
  <si>
    <t>Probabilidad de afectación económica y pérdida de reputación por multas y sanciones legales debido a la contratación con empresas responsables de pago, que se encuentren reportados en actividades ilícitas relacionadas con LA/FT/PADM por no consultar listas vinculantes ONU Y OFAC y omisión en el diligenciamiento del formato C-F-10 FORMULARIO DE CONOCIMIENTO DE PROVEEDORES Y EMPLEADOS- SARLAFT.</t>
  </si>
  <si>
    <t>* Falta de verificación de información en listas vinculante ONU, OFAC.
* Omisión del diligenciamiento del formato C-F-10 FORMULARIO DE CONOCIMIENTO DE PROVEEDORES Y EMPLEADOS- SARLAFT</t>
  </si>
  <si>
    <t>Multas 
Sanciones legales
Afectación económica
Perdida reputacional</t>
  </si>
  <si>
    <t>Riesgo de lavado de activos, financiación del terrorismo y proliferación de armas de destrucción masiva. (SARLAF/PADM)</t>
  </si>
  <si>
    <t>Riesgos de lavado de activos y financiación de terrorismo</t>
  </si>
  <si>
    <t>Normatividad Externa</t>
  </si>
  <si>
    <t>NA</t>
  </si>
  <si>
    <t xml:space="preserve">Legal
Reputacional
</t>
  </si>
  <si>
    <t>Cliente</t>
  </si>
  <si>
    <t>La actividad que conlleva el riesgo se ejecuta de 2 a 3 meses.</t>
  </si>
  <si>
    <t>La coordinadora de comercial valida el diligenciamiento del formato CÓDIGO: C-F-10 FORMULARIO DE CONOCIMIENTO PROVEEDORES Y EMPLEADOS SARLAFT  con las empresas responsables de pago previo a la celebración del contrato/convenio,  para  conocer de manera  permanente y  actualizada a la contraparte, sus clientes y relacionados,  con la cual la entidad contraerà  un vinculo legal, contractual.</t>
  </si>
  <si>
    <t>Preventivo</t>
  </si>
  <si>
    <t>Manual</t>
  </si>
  <si>
    <t>Documentado</t>
  </si>
  <si>
    <t>Continua</t>
  </si>
  <si>
    <t>Con Registro</t>
  </si>
  <si>
    <t>Formato CF-10 FORMULARIO DE CONOCIMIENTO DE PROVEEDORES Y EMPLEADOS</t>
  </si>
  <si>
    <t>Reducir (Mitigar)</t>
  </si>
  <si>
    <t>En curso</t>
  </si>
  <si>
    <t>Direccionamiento estratégico</t>
  </si>
  <si>
    <t>DE-RLFP-01</t>
  </si>
  <si>
    <t>1. Sanciones legales
2. Afectación economica
3. Pérdida reputacional</t>
  </si>
  <si>
    <t>Requisitos Legales / Otros requisitos</t>
  </si>
  <si>
    <t>Legal
Reputacional
Contagio</t>
  </si>
  <si>
    <t>Directivo</t>
  </si>
  <si>
    <t>La actividad que conlleva el riesgo se ejecuta 1 vez al año.</t>
  </si>
  <si>
    <t>Aleatoria</t>
  </si>
  <si>
    <t>Evitar</t>
  </si>
  <si>
    <t>Talento humano</t>
  </si>
  <si>
    <t>TH-RLFP-01</t>
  </si>
  <si>
    <t xml:space="preserve">Probabilidad de sanciones legales y económicas por vincular trabajadores de planta, contratistas y misión que se encuentren reportados en actividades ilícitas relacionado con LA/FT/PADM por no consultar listas vinculantes ONU, OFAC </t>
  </si>
  <si>
    <t>1. Sanciones
2. Multas
3. Mala imagen
4. Afectación legal</t>
  </si>
  <si>
    <t>Empleado
Cliente</t>
  </si>
  <si>
    <t>La actividad que conlleva el riesgo se ejecuta cada mes</t>
  </si>
  <si>
    <t>Investigación</t>
  </si>
  <si>
    <t>INV-RLFP-01</t>
  </si>
  <si>
    <t>Probabilidad de sanciones legales, económicas, pérdida reputacional por celebrar convenios con universidades,  involucrados con el lavado de activos, financiación del terrorismo y cualquier otra actividad ilícita,  por falta de verificación de información en listas vinculante, y omisión diligenciamiento del formato C-F-10 Formulario de conocimiento del cliente y/o contraparte SARLAFT</t>
  </si>
  <si>
    <t>1. Falta de verificación de información en listas vinculante ONU, OFAC.
2. Falta de Validacion de informacion de la universidades,  persona natural y/o juridica
3. Omisión del diligenciamiento del formato C-F-10 Formulario de conocimiento del cliente y/o contraparte SARLAFT</t>
  </si>
  <si>
    <t>1. Afectación de la buena imagen institucional 
2. Requerimiento por algun organismo regulador.
3. Investigación o formulación de cargos contra el Hospital 
4. Sanciones de multas.</t>
  </si>
  <si>
    <t>Gestión farmacéutica</t>
  </si>
  <si>
    <t>SF-RLFP-01</t>
  </si>
  <si>
    <t>Probabilidad de sanciones legales, económicas, pérdida reputacional por recibir donaciones de medicamentos de personas naturales, jurídicas, sin el conocimiento del donante por desconocimiento  de la consulta y verificación en listas vinculantes del donante.</t>
  </si>
  <si>
    <t>1. Falta de verificación de información en listas vinculante ONU, OFAC.
2. Omisión del diligenciamiento del formato C-F-10 Formulario de conocimiento del cliente y/o contraparte SARLAFT</t>
  </si>
  <si>
    <t>1. Afectación de la buena imagen
2. Investigación o formulación de cargos contra el Hospital 
3. Sanciones de multas.</t>
  </si>
  <si>
    <t>Legal
Reputacional</t>
  </si>
  <si>
    <t>Canal</t>
  </si>
  <si>
    <t>SF-RLFP-02</t>
  </si>
  <si>
    <t>Falta de control de verificación en las bodegas de farmacia</t>
  </si>
  <si>
    <t>1. Multas y sanciones
2. Afectación economica
3.Pérdida reputacional</t>
  </si>
  <si>
    <t>El químico farmacéutico de farmacovigilancia realiza el diligenciamiento del formato SF-F-90 Evaluación para la adecuada adeherencia a la recepción técnica y almacenamiento de medicamentos y dispositivos médicos en el servicio farmacéutico item  "Se observa insumos no correspondientes a medicamentos y/o dispositivos medicos", con una frecuencia semanal, el cual se encuentra dentro del procedimiento SF-PR-04 Almacenamiento de medicamentos y dispositivos médicos.</t>
  </si>
  <si>
    <t>Formato SF-F-90  Evaluación para la adecuada adeherencia a la recepción técnica y almacenamiento de medicamentos y dispositivos médicos en el servicio farmacéutico,  item " se observa insumos no correspondientes a medicamentos y/o dispositivos medicos".</t>
  </si>
  <si>
    <t>Gestión financiera</t>
  </si>
  <si>
    <t>Tesorería</t>
  </si>
  <si>
    <t>AF-RLFP-01</t>
  </si>
  <si>
    <t>Posibilidad de ser sujeto de investigaciones legales, sanciones administrativas y económicas por ser utilizado como fachada para actividades ilícitas de terceros ocasionado por el no diligenciamiento del formato AF-F-11 "Declaración de origen de fondos".</t>
  </si>
  <si>
    <t>Falta del diligenciamiento Formato AF-F-11 "Declaración de origen de fondos", en casos de pagos en efectivo mayores a $ 5.000.000</t>
  </si>
  <si>
    <t xml:space="preserve">1. Investigaciones legales
2. Sanciones administrativas 
3. Sanciones económicas </t>
  </si>
  <si>
    <t>La persona encargada de caja general valida el diligenciamiento del formato AF-F-11 "Declaración de origen de fondos" cuando una persona efectue pagos en efectivos  que superan los $5.000.000  teniendo en cuenta  procedimiento AF-PR-31."Recuado por caja"  para dar cumplimiento a la política de manejo de efectivo consignado en el Acuerdo 012 del 2 de junio 2023 y contar con elementos de juicio que permitan detectar transacciones inusuales y determinar la existencia de operaciones sospechosa que debaran ser reportadas a la Unidad de información y Análisis Financiero UIAF.</t>
  </si>
  <si>
    <t>AF-RLFP-02</t>
  </si>
  <si>
    <t>Probabilidad de afectación económica y pérdida de reputación por multas y sanciones legales debido a recibir donaciones en efectivo de personas naturales/ jurídicas, sin el conocimiento del donante.</t>
  </si>
  <si>
    <t xml:space="preserve">1. Falta de verificación de información en listas vinculantes ONU, OFAC de los donantes.
2. Falta de validación de información del donante y conocimiento del origen de los fondos.
</t>
  </si>
  <si>
    <t>1. Multas o sanciones 
2. Afectación económica
3. Pérdida reputacional</t>
  </si>
  <si>
    <t>La persona encargada de caja general valida el diligenciamiento del formato AF-F-11 "Declaración de origen de fondos" cuando una persona  efectue pagos en efectivos  que superan los $5.000.000  teniendo en cuenta  procedimiento AF-PR-31."Recuado por caja" y realiza verificación en listas vinculantes ONU Y OFAC.</t>
  </si>
  <si>
    <t>1. Formato AF-F-11 Declaración de origen de fondos 
2. Soportes de consulta de listas vinculantes ONU y OFAC</t>
  </si>
  <si>
    <t>Gestión de recursos fisicos</t>
  </si>
  <si>
    <t>Gestión de suministros y activos fijos</t>
  </si>
  <si>
    <t>A-RLFP-01</t>
  </si>
  <si>
    <t>1. Sanciones legales
2. Afectación económica
3. Pérdida reputacional</t>
  </si>
  <si>
    <t xml:space="preserve">Proveedor </t>
  </si>
  <si>
    <t>Gestión de contratación</t>
  </si>
  <si>
    <t>C-RLFP-01</t>
  </si>
  <si>
    <t>Probabilidad de sanciones legales y económicas, de entes externos por contratar con personas jurídicas proveedores que se encuentren reportados en actividades ilícitas relacionado con LA/FT/PADM por no consultar listas vinculantes ONU, OFAC y omisión del diligenciamiento del formato C-F-10 Formulario de conocimiento del cliente y/o contraparte SARLAFT</t>
  </si>
  <si>
    <t>1. Falta de verificación de información en listas vinculantes ONU, OFAC.
2. Omisión del diligenciamiento del formato C-F-10 Formulario de conocimiento del cliente y/o contraparte SARLAFT</t>
  </si>
  <si>
    <t>1. Sanciones
2. Multas
3. Mala imagén</t>
  </si>
  <si>
    <t>Sin documentar</t>
  </si>
  <si>
    <t>Formato C-F-10 Formulario de conocimiento del cliente y/o contraparte SARLAFT</t>
  </si>
  <si>
    <t>C-RLFP-02</t>
  </si>
  <si>
    <t>Probabilidad  de sanciones legales, económicas, pérdida reputacional, por requerimientos de entes de control por vincular arrendatarios que tengan nexos o antecedentes con delitos fuente de LA/FT y/o actividades ilícitas por no consultar listas vinculantes ONU, OFAC. y omisión del diligenciamiento del formato C-F-10 Formulario de conocimiento del cliente y/o contraparte SARLAFT</t>
  </si>
  <si>
    <t>1. Falta de verificación de información en listas vinculantes ONU, OFAC.
2. Omisión en el diligenciamiento del formato C-F-10 Formulario de conocimiento del cliente y/o contraparte SARLAFT</t>
  </si>
  <si>
    <t>1. Multas y sanciones
2. Afectación económica
3. Pérdida reputacional</t>
  </si>
  <si>
    <t>Gestión de servicios de apoyo</t>
  </si>
  <si>
    <t>INT-RLFP-01</t>
  </si>
  <si>
    <t>Probabilidad de sanciones legales, económicas, pérdida reputacional, por requerimientos de entes de control, relacionada con las ambulancias que pueden ser utilizados como mecanismos  para transportar elementos ilegales asociados a delitos LA/FT/PADM por la falta de control y monitoreo de las mismas.</t>
  </si>
  <si>
    <t>1. Falta de control en el monitoreo de las ambulancias frente al ingreso y  salidas de la Institución.
2. Omisión en el trámite de registro  de revisión del vehículo cuando salen cuando ingresan.</t>
  </si>
  <si>
    <t>AC-RLFP-01</t>
  </si>
  <si>
    <t>Probabilidad de afectación económica y pérdida de reputación por multas y sanciones legales debido a la contratación con empresas responsables de pago, que se encuentren reportados en actividades ilícitas relacionadas con LA/FT/PADM por no consultar listas vinculantes ONU Y OFAC y omisión en el diligenciamiento del formato C-F-10 Formulario de conocimiento del cliente y/o contraparte SARLAFT</t>
  </si>
  <si>
    <t>1. Falta de verificación de información en listas vinculante ONU, OFAC..
2. Omisión del diligenciamiento del formato C-F-10 Formulario de conocimiento del cliente y/o contraparte SARLAFT</t>
  </si>
  <si>
    <t>1. Multas 
2. Sanciones legales
3. Afectación económica
4. Pérdida reputacional</t>
  </si>
  <si>
    <t>Identificación</t>
  </si>
  <si>
    <t>Clasificación del riesgo</t>
  </si>
  <si>
    <t>Factor del riesgo</t>
  </si>
  <si>
    <t>Desarrollo de servicios</t>
  </si>
  <si>
    <t>Riesgo de gestión</t>
  </si>
  <si>
    <t>Riesgo de salud</t>
  </si>
  <si>
    <t>DOFA</t>
  </si>
  <si>
    <t>SGC PMC</t>
  </si>
  <si>
    <t>Legal</t>
  </si>
  <si>
    <t>Automático</t>
  </si>
  <si>
    <t>Gerencia</t>
  </si>
  <si>
    <t xml:space="preserve">Riesgo de seguridad de la información. </t>
  </si>
  <si>
    <t>Riesgo operacional</t>
  </si>
  <si>
    <t>Peligros/Riesgos</t>
  </si>
  <si>
    <t>SST</t>
  </si>
  <si>
    <t>Operativo</t>
  </si>
  <si>
    <t>Usuario</t>
  </si>
  <si>
    <t>Detectivo</t>
  </si>
  <si>
    <t>Sin registro</t>
  </si>
  <si>
    <t>Finalizado</t>
  </si>
  <si>
    <t>Gestión del talento humano</t>
  </si>
  <si>
    <t>Riesgo asistencial</t>
  </si>
  <si>
    <t>Riesgo actuarial</t>
  </si>
  <si>
    <t>Salidas No Conformes</t>
  </si>
  <si>
    <t>SGA</t>
  </si>
  <si>
    <t>Reputacional</t>
  </si>
  <si>
    <t>Correctivo</t>
  </si>
  <si>
    <t>Compartir</t>
  </si>
  <si>
    <t>Gestión de calidad</t>
  </si>
  <si>
    <t>Riesgo de crédito</t>
  </si>
  <si>
    <t>Seguridad del paciente</t>
  </si>
  <si>
    <t>Contagio</t>
  </si>
  <si>
    <t>Empleado</t>
  </si>
  <si>
    <t>Gestión ambiental</t>
  </si>
  <si>
    <t>Riesgo de corrupción</t>
  </si>
  <si>
    <t>Riesgo de liquidez</t>
  </si>
  <si>
    <t xml:space="preserve">Producto </t>
  </si>
  <si>
    <t>Seguridad y salud en el trabajo</t>
  </si>
  <si>
    <t>Riesgo de opacidad</t>
  </si>
  <si>
    <t>Riego de mercado</t>
  </si>
  <si>
    <t>Matriz de partes interesadas</t>
  </si>
  <si>
    <t>Gestión de investigación e innovación</t>
  </si>
  <si>
    <t xml:space="preserve">Riesgo de fraude </t>
  </si>
  <si>
    <t>Auditorías</t>
  </si>
  <si>
    <t>Sistema de información y atención al usuario</t>
  </si>
  <si>
    <t>Riesgo de soborno</t>
  </si>
  <si>
    <t>Revisión por la Dirección</t>
  </si>
  <si>
    <t xml:space="preserve">Aseguramiento </t>
  </si>
  <si>
    <t>Riesgo fiscal</t>
  </si>
  <si>
    <t>Caracterización</t>
  </si>
  <si>
    <t>Trabajo social</t>
  </si>
  <si>
    <t>Riesgo contractual</t>
  </si>
  <si>
    <t>Enfermería</t>
  </si>
  <si>
    <t>Riesgo clínico</t>
  </si>
  <si>
    <t>Atención de urgencias</t>
  </si>
  <si>
    <t>Riesgo contable</t>
  </si>
  <si>
    <t>Referencia y contrareferencia</t>
  </si>
  <si>
    <t>Gestión clínica</t>
  </si>
  <si>
    <t>Nutrición - Programa nutre</t>
  </si>
  <si>
    <t>Nutrición - Soporte nutricional</t>
  </si>
  <si>
    <t>Nutrición - Unidad preparación formulas nutricionales</t>
  </si>
  <si>
    <t>Especialidades clínicas - Programa clínica de obesidad</t>
  </si>
  <si>
    <t>Especialidades clínicas - Programa de riesgo cardiovascular - amigos del corazón</t>
  </si>
  <si>
    <t>Especialidades clínicas -Hospitalización</t>
  </si>
  <si>
    <t>Especialidades clínicas - Programa clínica de anticoagulación y hospital libre de trombosis</t>
  </si>
  <si>
    <t>Especialidades clínicas -Programa de trombólisis</t>
  </si>
  <si>
    <t>Especialidades clínicas - Programa de rehabilitación cardiaca</t>
  </si>
  <si>
    <t>Especialidades clínicas - Programa de rehabilitación pulmonar</t>
  </si>
  <si>
    <t>Rehabilitación - Terapia respiratoria</t>
  </si>
  <si>
    <t>Rehabilitación - fisioterapia</t>
  </si>
  <si>
    <t>Rehabilitación - terapia de lenguaje</t>
  </si>
  <si>
    <t>Rehabilitación - Psicología</t>
  </si>
  <si>
    <t>Gestión quirúrgica</t>
  </si>
  <si>
    <t>Esterilización</t>
  </si>
  <si>
    <t>Salas de parto</t>
  </si>
  <si>
    <t>Salas de cirugía</t>
  </si>
  <si>
    <t>Especialidades quirúrgicas</t>
  </si>
  <si>
    <t>Cirugía vascular</t>
  </si>
  <si>
    <t>Epidemiología y salud pública</t>
  </si>
  <si>
    <t>Unidades de cuidados intensivos</t>
  </si>
  <si>
    <t>UCIs</t>
  </si>
  <si>
    <t>UCI Neonatal</t>
  </si>
  <si>
    <t>UCI Adultos</t>
  </si>
  <si>
    <t>UCI Pediátrica</t>
  </si>
  <si>
    <t>Servicio farmacéutico</t>
  </si>
  <si>
    <t>Buenas prácticas de Elaboración (BPE)</t>
  </si>
  <si>
    <t>Buenas prácticas de Manufactura (BPM)</t>
  </si>
  <si>
    <t>Apoyo a servicios de salud</t>
  </si>
  <si>
    <t>Consulta externa</t>
  </si>
  <si>
    <t>Programa madre canguro</t>
  </si>
  <si>
    <t>Programa Clínica de heridas, piel sana y terapia enterostomal</t>
  </si>
  <si>
    <t>Apoyo diagnóstico y complementación terapéutica - Gastroenterología</t>
  </si>
  <si>
    <t>Apoyo diagnóstico y complementación terapéutica - Radiología, imágenes diagnósticas e intervencionismo</t>
  </si>
  <si>
    <t>Apoyo diagnóstico y complementación terapéutica - Resonancia</t>
  </si>
  <si>
    <t>Apoyo diagnóstico y complementación terapéutica - Patología</t>
  </si>
  <si>
    <t>Apoyo diagnóstico y complementación terapéutica - Laboratorio clínico</t>
  </si>
  <si>
    <t>Apoyo diagnóstico y complementación terapéutica - Gestión pre. Transfuncional</t>
  </si>
  <si>
    <t>Gestión juridica</t>
  </si>
  <si>
    <t>Presupuesto</t>
  </si>
  <si>
    <t>Gestión documental</t>
  </si>
  <si>
    <t>Historias clínicas</t>
  </si>
  <si>
    <t>Gestión de sistemas de información y comunicaciones</t>
  </si>
  <si>
    <t>Sistemas</t>
  </si>
  <si>
    <t>Comunicaciones y medios</t>
  </si>
  <si>
    <t>Gestión tecnólogica</t>
  </si>
  <si>
    <t>Gestión de mantenimiento</t>
  </si>
  <si>
    <t>Facturación</t>
  </si>
  <si>
    <t>Autorizaciones</t>
  </si>
  <si>
    <t>Cartera</t>
  </si>
  <si>
    <t>Auditoria de cuentas medicas</t>
  </si>
  <si>
    <t>Control interno</t>
  </si>
  <si>
    <t>PROBABILIDAD</t>
  </si>
  <si>
    <t>Muy Alta</t>
  </si>
  <si>
    <t>GAC-RLFP-01</t>
  </si>
  <si>
    <t>TH-RLFP-01, AF-RLFP-01</t>
  </si>
  <si>
    <t>Extremo</t>
  </si>
  <si>
    <t>SF-RLFP-01, AF-RLFP-02</t>
  </si>
  <si>
    <t>C-RLFP-01, INT-RLFP-01</t>
  </si>
  <si>
    <t>SF-RLFP-02, A-RLFP-01</t>
  </si>
  <si>
    <t>Alta</t>
  </si>
  <si>
    <t>Alto</t>
  </si>
  <si>
    <t>Media</t>
  </si>
  <si>
    <t>Medio</t>
  </si>
  <si>
    <t>Baja</t>
  </si>
  <si>
    <t>Bajo</t>
  </si>
  <si>
    <t>Muy Baja</t>
  </si>
  <si>
    <t>GDEH-RLFP-01</t>
  </si>
  <si>
    <t>Leve</t>
  </si>
  <si>
    <t>Menor</t>
  </si>
  <si>
    <t>Moderado</t>
  </si>
  <si>
    <t>Mayor</t>
  </si>
  <si>
    <t>Catastrófico</t>
  </si>
  <si>
    <t>IMPACTO</t>
  </si>
  <si>
    <t>TH-RLFP-01, AF-RLFP-02</t>
  </si>
  <si>
    <t>SF-RLFP-02, C-RLFP-01</t>
  </si>
  <si>
    <t>Tabla Criterios para definir el nivel de probabilidad</t>
  </si>
  <si>
    <t>La actividad que conlleva el riesgo se ejecuta de 4 a 6 meses.</t>
  </si>
  <si>
    <t>La actividad que conlleva el riesgo se ejecuta de 7 a 11 meses.</t>
  </si>
  <si>
    <t>Tabla Criterios para definir el nivel de impacto</t>
  </si>
  <si>
    <t>Operacional</t>
  </si>
  <si>
    <t>Valor</t>
  </si>
  <si>
    <t>1 y 4</t>
  </si>
  <si>
    <t>Afectación leve a la institución por acción de desconocimiento de algún colaborador de la institución que involucra a personas o instituciones/ Requerimientos y/o certificaciones de la implementación de SARLAFT-FPADM al interior de la institucion , por parte de aliados estratégicos</t>
  </si>
  <si>
    <t>Solo es de conocimiento a nivel interno/ Afectación de imagen ante uno o varios clientes.</t>
  </si>
  <si>
    <t>No hay interrupciones en las operaciones, pero se presenta fallas leves en la caída del sistema/ Reproceso menor/ Un leve retraso</t>
  </si>
  <si>
    <t xml:space="preserve">Puede implicar la interposición de un derecho de petición de interés particular / Queja ante el Hospital / Tutela. </t>
  </si>
  <si>
    <t>5 y 8</t>
  </si>
  <si>
    <t>Afectación mínima a la institución por acción generada por un cliente que involucra a la institucion de manera directa o indirectamente con otra entidad que está en listas
de control LAFT</t>
  </si>
  <si>
    <t>Es de conocimiento a nivel de dirección, no hay pérdida de clientes, continua la buena imagen de la institución./ Afectacion menor de la reputacion ante entes de control / El hecho afecta la confianza y credibilidad en los grupos interés o el hecho tiene despliegue por medios masivos de comunicación locales.</t>
  </si>
  <si>
    <t xml:space="preserve">Reproceso involucra más de un proceso no crítico/ Es de conocimiento en la organización, no hay pérdida de clientes, continua la buena imagen de la institución/ Afectación de las operaciones internas, la prestación de productos, servicios asistenciales y atención a usuarios, con afectación menor durante 12 horas
</t>
  </si>
  <si>
    <t>Puede implicar requerimiento de una entidad administrativa sin inicio de investigación o con plazo para cumplimiento de acciones sin sanción económica o amonestación / Reclamación de perjuicios sin vocación a prosperar.</t>
  </si>
  <si>
    <t>9 y 12</t>
  </si>
  <si>
    <t>Afectación a la institución por acción generada por un colaborador, empleado contraparte que involucra a la institución de manera directa o indirectamente con otra entidad que tiene vínculos delictivos/ Inclusión del Hospital en listas de apertura de investigaciones y sanciones de entes reguladores por posibles incumplimientos en la gestión de riesgos de LAFT/FPADM.</t>
  </si>
  <si>
    <t>* Incremento de quejas de los clientes
* Puede afectar las relaciones comerciales
* Se va afectando la buena imagen institucional a nivel local y regionales  ( gremios grupos clientes).</t>
  </si>
  <si>
    <t>* Reproceso involucra más de un proceso crítico
* Afectación de las operaciones internas, la prestación de productos, servicios asistenciales y atención a usuarios, con afectación moderada durante 24 horas.</t>
  </si>
  <si>
    <t>* Requerimiento informal por algun organismo regulador, litigios menores.
* Requerimiento de una entidad administrativa con inicio de investigación o formulación de cargos y/o interposición de demanda contra el Hospital con remota posibilidad de fallo en contra o con la interposición de multas o pagos de indemnizaciones con valores no materiales.</t>
  </si>
  <si>
    <t>13 y 14</t>
  </si>
  <si>
    <t>Contagio por parte de al alta gerencia/ Contagio por parte de clientes/ Afectación a la institución por acción generada por miembro directivo que involucra de manera directa o indirectamente con otra entidad que tenga vínculos delictivos.</t>
  </si>
  <si>
    <t xml:space="preserve">*Exposición negativa del Hospital en medios masivos nacionales ( prensa, television, radio)  de comunicación
* Afecta las relaciones comerciales  
* Pédida de clientes/ usuarios o no renovación de contratos por parte de clientes
* se va afectando la buena imagen institucional
</t>
  </si>
  <si>
    <t>Afectación de las operaciones internas, la prestación de productos, servicios asistenciales y atención a usuarios, con afectación
mayor durante 48 horas, genera reprocesos de la operación.</t>
  </si>
  <si>
    <t>* Procedimiento administrativo o demanda contra el Hospital  que puede generar cierre temporal de servicios, remoción de administradores, multas o pago de indemnizaciones con un valor material significativo.
* Indemnización por incumplimientos normativos</t>
  </si>
  <si>
    <t>14 y 20</t>
  </si>
  <si>
    <t>Contagio por parte de accionistas carga contamida/ Afectación a la institución por acción generada de un máximo órgano normativo y de dirección de la institución que tiene vínculos delictivos relacionados con LAFT/FPADM directos o indirectamente con otra entidad,  puede producir efectos de contagio a la Institucional por imagen corporativa.</t>
  </si>
  <si>
    <t>*  El hecho afecta la confianza y credibilidad en todos los grupos interés de la organización y en otros públicos afectados. El hecho
tiene despliegue por medios masivos de comunicación locales, regionales, nacionales e internacionales.
* Imposibilidad de conseguir  asociados.
* Se afecta los valores institucionales en forma negativa
* Pérdida de credibilidad</t>
  </si>
  <si>
    <t xml:space="preserve">* Afectación de las operaciones internas, la prestación de productos, servicios asistenciales y atención a usuarios, con afectación
grave superior a 48 horas.
</t>
  </si>
  <si>
    <t xml:space="preserve">
* Procedimiento administrativo o demanda contra el Hospital  que puede generar cierre total de servicios, responsabilidad penal o
administrativa de los administradores, multa o pago de indemnizaciones con un valor material alto.
* Sanciones asociada a LA/FT por organismos reguladores.</t>
  </si>
  <si>
    <t>CODIGO: AF-F-23</t>
  </si>
  <si>
    <t xml:space="preserve">ESE HOSPITAL UNIVERSITARIO SAN RAFAEL DE TUNJA </t>
  </si>
  <si>
    <t>VERSION: 03</t>
  </si>
  <si>
    <t>CONTROL DE CAMBIOS</t>
  </si>
  <si>
    <t>No. VERSION</t>
  </si>
  <si>
    <t>FECHA</t>
  </si>
  <si>
    <t xml:space="preserve"> RESPONSABLE </t>
  </si>
  <si>
    <t>DESCRIPCION</t>
  </si>
  <si>
    <t>Sandra Liliana Olarte</t>
  </si>
  <si>
    <t>Version original</t>
  </si>
  <si>
    <t>Lina María Patarroyo Parra</t>
  </si>
  <si>
    <t>Se cambia el número de riesgo a código de riesgo, con la finanlidad de generar el consecutivo organizado por proceso y tipo de riesgo</t>
  </si>
  <si>
    <t>1. Articulación con las actualizaciones realizadas al manual de gestión de riesgos OADS-M-2
2. Actualización del instructivo</t>
  </si>
  <si>
    <t>Aceptar</t>
  </si>
  <si>
    <t>Económico</t>
  </si>
  <si>
    <t>Reducir (compartir)</t>
  </si>
  <si>
    <t>Económico y Reputacional</t>
  </si>
  <si>
    <t>Reducir (mitigar)</t>
  </si>
  <si>
    <t>Plan de accion (solo para la opción reducir)</t>
  </si>
  <si>
    <t>Daños Activos Fisicos</t>
  </si>
  <si>
    <t>Ejecucion y Administracion de procesos</t>
  </si>
  <si>
    <t>Fallas Tecnologicas</t>
  </si>
  <si>
    <t>Fraude Externo</t>
  </si>
  <si>
    <t>Fraude Interno</t>
  </si>
  <si>
    <t>Relaciones Laborales</t>
  </si>
  <si>
    <t>Usuarios, productos y practicas , organizacionales</t>
  </si>
  <si>
    <t>Sin Documentar</t>
  </si>
  <si>
    <t>Registro Sustancial</t>
  </si>
  <si>
    <t>Registro Material</t>
  </si>
  <si>
    <t>Reducir</t>
  </si>
  <si>
    <t xml:space="preserve">La coordinadora de comercial valida el diligenciamiento del formato C-F-10 Formulario de conocimiento del cliente y/o contraparte SARLAFT  con las empresas responsables de pago previo a la celebración del contrato/convenio y realiza consulta en la plataforma ONU Y OFAC  para  conocer de manera  permanente y  actualizada a la contraparte, sus clientes y relacionados,  con la cual la entidad contraerá  un vinculo legal, contractual, </t>
  </si>
  <si>
    <t>1. Certificación de consulta OFAC
2. Lista consolidada del Consejo de Seguridad de las Naciones Unidas ONU
3. Diligenciamiento formato  C-F-10 Formulario de conocimiento del cliente y/o contraparte SARLAFT</t>
  </si>
  <si>
    <t>El Asesor Jurídico externo de la Institución cada vez que se requiera  realizará consulta en listas restrictivas ONU -OFAC y  gestionará el diligenciamiento del formato C-F-10 "Formulario de conocimiento del cliente y/o contraparte SARLAFT" de  los intergantes de la Junta Directiva que toman posesion ante ésta, los cuales corresponden al  sector cientifico interno,  sector cientifico externo, Representante de las Alianzas y Asociaciones de Usuarios y Representante  de los Gremios de la Producción del área de Influencia, de otra parte respecto de los miembros de Junta Directiva del  Delegada del Sr. Gobernador de Boyacá, Secretaria de Salud de Boyacá, una vez tomen  posesion se llevará a cabo  consulta en listas restrictiva ONU- OFAC así mismo el diligenciamiento del formato C-F-10.</t>
  </si>
  <si>
    <t xml:space="preserve">1. Falta de verificación de información en listas vinculantes ONU, OFAC.
2. Omisión en el diligenciamiento del formato C-F-10 Formulario de conocimiento del cliente y/o contraparte SARLAFT
</t>
  </si>
  <si>
    <t xml:space="preserve">
1. Certificación de consulta OFAC
2. Lista Consolidada del Consejo de Seguridad de las Naciones Unidas ONU
4. Diligenciamiento formulario  C-F-10 Formulario de conocimiento del cliente y/o contraparte SARLAFT</t>
  </si>
  <si>
    <t>Formato C-F-10 Formulario de conocimiento del cliente y/o contraparte SARLAFT
Consulta en listas restrictivas plataforma ONU Y OFAC.</t>
  </si>
  <si>
    <t xml:space="preserve">1. Formato AF-F-11 Declaración de origen de fondos de las  personas que efectúan pagos en efectivo que superan los $5.000.000 
</t>
  </si>
  <si>
    <t>Probabilidad de sanciones legales, económicas, pérdida reputacional por recibir donaciones en especie bienes muebles,  de personas naturales, jurídicas, sin el conocimiento del donante.</t>
  </si>
  <si>
    <t xml:space="preserve">
Omisión en el diligenciamiento del formato C-F-10 Formulario de conocimiento del cliente y/o contraparte SARLAFT</t>
  </si>
  <si>
    <t>El Coordinador de almacen una vez se requiera  verifica el diligenciamiento de C-F-10 Formulario de conocimiento del cliente y/o contraparte SARLAFT aportado por el donante  de acuerdo al procedimiento A-PR-14 " Donación de activos".</t>
  </si>
  <si>
    <t>El Director técnico de farmacia cada vez que se realicen donaciones de medicamentos de personas naturales, jurídicas  a favor de la institucion  procederá a la solicitud del  diligenciamiendto del formato C-F-10 y efectuará la consulta en listas vinculantes ONU Y OFAC.</t>
  </si>
  <si>
    <t xml:space="preserve">
1. Evidencia de consulta en listas OFAC
2. Evidencia de consulta en listas ONU
4. Diligenciamiento formulario C-F-10 Formulario de conocimiento del cliente y/o contraparte SARLAFT</t>
  </si>
  <si>
    <t>Sandra Mercedes Arciniegas Gutiérrez</t>
  </si>
  <si>
    <t>Yury Carola Gómez Gonzáles</t>
  </si>
  <si>
    <t>Laura Marcela Castellanos Castañeda </t>
  </si>
  <si>
    <t>Probabilidad de sanciones legales, económicas, pérdida reputacional por estar vinculados con miembros de la junta directiva involucrados con el lavado de activos, financiación del terrorismo y cualquier otra actividad ilícita por desconocimiento del proceso de consulta en lista restrictiva ONU-OFAC y validación de la información de la contraparte antes del ingreso a la institución</t>
  </si>
  <si>
    <t>La profesional de talento humano cada vez que ingresa personal de planta, contratista o de misión valida que se cumplan los requisitos descritos en el formato TH-F-45 Verificación requisitos hoja de vida y habilitación y realiza consulta en listas restrictivas ONU y OFAC</t>
  </si>
  <si>
    <t>1. TH-F-45 Verificación requisitos hoja de vida y habilitación .
2. Soportes de consulta de listas restrictiva ONU y OFAC</t>
  </si>
  <si>
    <t xml:space="preserve">	
El coordinador de gestión de investigación e innovación verifica el diligenciamiento del formato C-F-10 Formulario de conocimiento del cliente y/o contraparte SARLAFT previo a la celebracion de los convenios y/ contrato y reporta al Oficial de cumplimiento para la consulta en listas vinculantes previo a la celebracion del contrato/convenio, para conocer de manera permanente y actualizada a la contraparte, sus clientes y relacionados, con la cual la entidad contraerà un vinculo legal, contractual.</t>
  </si>
  <si>
    <t>Probabilidad de sanciones legales, económicas, pérdida reputacional por almacenamiento en la bodega de farmacia  productos e insumos que  no corresponden  a medicamentos y/o dispositivos  medicos , beneficiando a personas que se encuentran relacionadas con actividades ilícitas de LA/FT/PADM asociado a la falta de control de verificación en las bodegas de farmacia.</t>
  </si>
  <si>
    <t>El profesional de contratación asignado una vez se requiera verifica el diligenciamiento de C-F-10 Formulario de conocimiento del cliente y/o contraparte SARLAFT,  para  conocer de manera permanente y  actualizada a la contraparte, sus clientes y relacionados, con la cual la entidad contraerá  un vinculo legal, contractual.</t>
  </si>
  <si>
    <t>El profesional de contratación asignado una vez se requira verifica el diligenciamiento de formulario C-F-10 Formulario de conocimiento del cliente y/o contraparte SARLAFT ,  para conocer de manera permanente y  actualizada a la contraparte, sus clientes y relacionados, con la cual la entidad contraerá  un vinculo legal, contractual.</t>
  </si>
  <si>
    <t>Pantallazos o escáner del libro INT-L-04 Ingreso y salida de ambulancias</t>
  </si>
  <si>
    <t xml:space="preserve">1. Falta de Validacion de informacion de la contraparte antes del ingreso a la institucion
2. Falta de consulta en plataforma ONU Y OFAC.
</t>
  </si>
  <si>
    <t>El Guarda de seguridad una vez ingresa y sale la ambulancia a la institución registra en el libro INT-L-04 INGRESO Y SALIDA DE AMBULANCIAS las novedades que se identifiquen en la revisión del vehículo, posterior a la revisión de la ambilancia, se permite la salida o ingreso del mismo. Los hallazgos o anomalias serán reportados al lider de referencia quien informará lo sucedido al Subgerente Admisnitrativo y Financiero de acuerdo a lo descrito en el INT-PR-01 Procedimiento control de ingreso y egreso de visitantes, trabajadores, pacientes y proveedores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</si>
</sst>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0"/>
      <color rgb="FF000000"/>
      <name val="Arial Narrow"/>
      <family val="2"/>
    </font>
    <font>
      <sz val="10"/>
      <color theme="1"/>
      <name val="Calibri"/>
      <family val="2"/>
      <scheme val="minor"/>
    </font>
    <font>
      <sz val="11"/>
      <color theme="1"/>
      <name val="Calibri"/>
      <family val="2"/>
      <scheme val="minor"/>
    </font>
    <font>
      <sz val="11"/>
      <name val="Calibri"/>
      <family val="2"/>
      <scheme val="minor"/>
    </font>
    <font>
      <sz val="10"/>
      <name val="Arial"/>
      <family val="2"/>
    </font>
    <font>
      <sz val="12"/>
      <name val="Times New Roman"/>
      <family val="1"/>
    </font>
    <font>
      <sz val="10"/>
      <color theme="1"/>
      <name val="Tahoma"/>
      <family val="2"/>
    </font>
    <font>
      <b/>
      <sz val="10"/>
      <color theme="1"/>
      <name val="Tahoma"/>
      <family val="2"/>
    </font>
    <font>
      <b/>
      <sz val="8"/>
      <color theme="1"/>
      <name val="Tahoma"/>
      <family val="2"/>
    </font>
    <font>
      <sz val="9"/>
      <color theme="1"/>
      <name val="Tahoma"/>
      <family val="2"/>
    </font>
    <font>
      <sz val="10"/>
      <color rgb="FFFF0000"/>
      <name val="Tahoma"/>
      <family val="2"/>
    </font>
    <font>
      <b/>
      <sz val="8"/>
      <color rgb="FF27285D"/>
      <name val="Tahoma"/>
      <family val="2"/>
    </font>
    <font>
      <b/>
      <sz val="14"/>
      <color rgb="FF27285D"/>
      <name val="Tahoma"/>
      <family val="2"/>
    </font>
    <font>
      <b/>
      <sz val="8"/>
      <name val="Tahoma"/>
      <family val="2"/>
    </font>
    <font>
      <b/>
      <sz val="9"/>
      <color indexed="81"/>
      <name val="Tahoma"/>
      <family val="2"/>
    </font>
    <font>
      <sz val="9"/>
      <color indexed="81"/>
      <name val="Tahoma"/>
      <family val="2"/>
    </font>
    <font>
      <b/>
      <sz val="11"/>
      <color theme="1"/>
      <name val="Calibri"/>
      <family val="2"/>
      <scheme val="minor"/>
    </font>
    <font>
      <sz val="11"/>
      <color theme="1"/>
      <name val="Tahoma"/>
      <family val="2"/>
    </font>
    <font>
      <sz val="11"/>
      <name val="Tahoma"/>
      <family val="2"/>
    </font>
    <font>
      <sz val="10"/>
      <name val="Tahoma"/>
      <family val="2"/>
    </font>
    <font>
      <sz val="11"/>
      <color theme="0"/>
      <name val="Calibri"/>
      <family val="2"/>
      <scheme val="minor"/>
    </font>
    <font>
      <sz val="11"/>
      <color theme="1"/>
      <name val="Calibri"/>
      <family val="2"/>
    </font>
    <font>
      <b/>
      <sz val="10"/>
      <name val="Tahoma"/>
      <family val="2"/>
    </font>
    <font>
      <b/>
      <sz val="10"/>
      <color theme="1"/>
      <name val="Arial"/>
      <family val="2"/>
    </font>
    <font>
      <b/>
      <sz val="10.5"/>
      <color rgb="FF000000"/>
      <name val="Arial"/>
      <family val="2"/>
    </font>
    <font>
      <sz val="10.5"/>
      <color rgb="FF000000"/>
      <name val="Arial"/>
      <family val="2"/>
    </font>
    <font>
      <sz val="10.5"/>
      <color rgb="FFFFFFFF"/>
      <name val="Arial"/>
      <family val="2"/>
    </font>
    <font>
      <sz val="10.5"/>
      <color theme="0"/>
      <name val="Arial"/>
      <family val="2"/>
    </font>
    <font>
      <sz val="10.5"/>
      <color theme="1"/>
      <name val="Arial"/>
      <family val="2"/>
    </font>
    <font>
      <u/>
      <sz val="10"/>
      <color theme="1"/>
      <name val="Tahoma"/>
      <family val="2"/>
    </font>
    <font>
      <sz val="11"/>
      <color rgb="FF000000"/>
      <name val="Calibri"/>
      <family val="2"/>
      <scheme val="minor"/>
    </font>
    <font>
      <sz val="11"/>
      <color rgb="FFFFFFFF"/>
      <name val="Calibri"/>
      <family val="2"/>
      <scheme val="minor"/>
    </font>
    <font>
      <sz val="11"/>
      <color theme="0"/>
      <name val="Tahoma"/>
      <family val="2"/>
    </font>
    <font>
      <sz val="10"/>
      <color rgb="FF000000"/>
      <name val="Calibri"/>
      <family val="2"/>
      <scheme val="minor"/>
    </font>
    <font>
      <sz val="10"/>
      <color rgb="FFFFFFFF"/>
      <name val="Calibri"/>
      <family val="2"/>
      <scheme val="minor"/>
    </font>
    <font>
      <sz val="11"/>
      <color rgb="FF222222"/>
      <name val="Calibri"/>
      <family val="2"/>
      <scheme val="minor"/>
    </font>
  </fonts>
  <fills count="2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66CCFF"/>
        <bgColor indexed="64"/>
      </patternFill>
    </fill>
    <fill>
      <patternFill patternType="solid">
        <fgColor rgb="FFC5D9F1"/>
        <bgColor indexed="64"/>
      </patternFill>
    </fill>
    <fill>
      <patternFill patternType="solid">
        <fgColor rgb="FFF2DCDB"/>
        <bgColor indexed="64"/>
      </patternFill>
    </fill>
    <fill>
      <patternFill patternType="solid">
        <fgColor rgb="FFEBF1DE"/>
        <bgColor indexed="64"/>
      </patternFill>
    </fill>
    <fill>
      <patternFill patternType="solid">
        <fgColor rgb="FFFCD5B4"/>
        <bgColor indexed="64"/>
      </patternFill>
    </fill>
    <fill>
      <patternFill patternType="solid">
        <fgColor rgb="FFDCE6F1"/>
        <bgColor indexed="64"/>
      </patternFill>
    </fill>
    <fill>
      <patternFill patternType="solid">
        <fgColor rgb="FFFDE9D9"/>
        <bgColor indexed="64"/>
      </patternFill>
    </fill>
    <fill>
      <patternFill patternType="solid">
        <fgColor rgb="FFE4DFEC"/>
        <bgColor indexed="64"/>
      </patternFill>
    </fill>
    <fill>
      <patternFill patternType="solid">
        <fgColor rgb="FF00FF00"/>
        <bgColor indexed="64"/>
      </patternFill>
    </fill>
  </fills>
  <borders count="66">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theme="1"/>
      </top>
      <bottom style="thin">
        <color theme="1"/>
      </bottom>
      <diagonal/>
    </border>
    <border>
      <left/>
      <right style="thin">
        <color theme="1"/>
      </right>
      <top/>
      <bottom style="thin">
        <color indexed="64"/>
      </bottom>
      <diagonal/>
    </border>
    <border>
      <left style="thin">
        <color theme="1"/>
      </left>
      <right style="thin">
        <color auto="1"/>
      </right>
      <top style="thin">
        <color theme="1"/>
      </top>
      <bottom/>
      <diagonal/>
    </border>
    <border>
      <left style="thin">
        <color theme="1"/>
      </left>
      <right style="thin">
        <color auto="1"/>
      </right>
      <top/>
      <bottom style="thin">
        <color auto="1"/>
      </bottom>
      <diagonal/>
    </border>
    <border>
      <left style="thin">
        <color indexed="64"/>
      </left>
      <right style="thin">
        <color indexed="64"/>
      </right>
      <top/>
      <bottom/>
      <diagonal/>
    </border>
    <border>
      <left style="thin">
        <color theme="1"/>
      </left>
      <right/>
      <top/>
      <bottom style="thin">
        <color indexed="64"/>
      </bottom>
      <diagonal/>
    </border>
    <border>
      <left style="thin">
        <color theme="1"/>
      </left>
      <right style="thin">
        <color theme="1"/>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theme="1"/>
      </right>
      <top/>
      <bottom/>
      <diagonal/>
    </border>
    <border>
      <left style="thin">
        <color theme="1"/>
      </left>
      <right/>
      <top/>
      <bottom/>
      <diagonal/>
    </border>
    <border>
      <left style="thin">
        <color theme="1"/>
      </left>
      <right style="thin">
        <color theme="1"/>
      </right>
      <top/>
      <bottom/>
      <diagonal/>
    </border>
    <border>
      <left style="thin">
        <color theme="1"/>
      </left>
      <right style="thin">
        <color auto="1"/>
      </right>
      <top/>
      <bottom/>
      <diagonal/>
    </border>
    <border>
      <left style="medium">
        <color indexed="64"/>
      </left>
      <right style="medium">
        <color indexed="64"/>
      </right>
      <top/>
      <bottom/>
      <diagonal/>
    </border>
    <border>
      <left style="thin">
        <color theme="1"/>
      </left>
      <right style="thin">
        <color auto="1"/>
      </right>
      <top style="thin">
        <color indexed="64"/>
      </top>
      <bottom/>
      <diagonal/>
    </border>
    <border>
      <left style="thin">
        <color theme="1"/>
      </left>
      <right style="thin">
        <color theme="1"/>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1"/>
      </left>
      <right/>
      <top style="thin">
        <color indexed="64"/>
      </top>
      <bottom/>
      <diagonal/>
    </border>
    <border>
      <left/>
      <right style="thin">
        <color theme="1"/>
      </right>
      <top style="thin">
        <color indexed="64"/>
      </top>
      <bottom/>
      <diagonal/>
    </border>
  </borders>
  <cellStyleXfs count="7">
    <xf numFmtId="0" fontId="0" fillId="0" borderId="0"/>
    <xf numFmtId="9" fontId="3" fillId="0" borderId="0" applyFont="0" applyFill="0" applyBorder="0" applyAlignment="0" applyProtection="0"/>
    <xf numFmtId="0" fontId="5" fillId="0" borderId="0"/>
    <xf numFmtId="0" fontId="6" fillId="0" borderId="0"/>
    <xf numFmtId="0" fontId="2" fillId="0" borderId="0"/>
    <xf numFmtId="0" fontId="6" fillId="0" borderId="0"/>
    <xf numFmtId="0" fontId="22" fillId="0" borderId="0"/>
  </cellStyleXfs>
  <cellXfs count="352">
    <xf numFmtId="0" fontId="0" fillId="0" borderId="0" xfId="0"/>
    <xf numFmtId="0" fontId="2" fillId="0" borderId="0" xfId="0" applyFont="1"/>
    <xf numFmtId="0" fontId="1" fillId="0" borderId="1" xfId="0" applyFont="1" applyBorder="1" applyAlignment="1">
      <alignment horizontal="left" vertical="center" wrapText="1" indent="1" readingOrder="1"/>
    </xf>
    <xf numFmtId="0" fontId="7" fillId="0" borderId="0" xfId="0" applyFont="1"/>
    <xf numFmtId="0" fontId="8" fillId="0" borderId="0" xfId="0" applyFont="1" applyAlignment="1">
      <alignment horizontal="center" vertical="center"/>
    </xf>
    <xf numFmtId="9" fontId="7" fillId="0" borderId="5" xfId="0" applyNumberFormat="1" applyFont="1" applyBorder="1" applyAlignment="1" applyProtection="1">
      <alignment horizontal="center" vertical="center"/>
      <protection hidden="1"/>
    </xf>
    <xf numFmtId="0" fontId="7" fillId="0" borderId="0" xfId="0" applyFont="1" applyAlignment="1">
      <alignment horizontal="center" vertical="center"/>
    </xf>
    <xf numFmtId="0" fontId="7" fillId="0" borderId="0" xfId="0" applyFont="1" applyAlignment="1">
      <alignment horizontal="center"/>
    </xf>
    <xf numFmtId="0" fontId="7" fillId="0" borderId="2" xfId="0" applyFont="1" applyBorder="1"/>
    <xf numFmtId="0" fontId="7" fillId="0" borderId="3" xfId="0" applyFont="1" applyBorder="1"/>
    <xf numFmtId="0" fontId="8" fillId="20" borderId="33"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1" fillId="3" borderId="0" xfId="0" applyFont="1" applyFill="1"/>
    <xf numFmtId="0" fontId="7" fillId="0" borderId="5" xfId="0" applyFont="1" applyBorder="1" applyAlignment="1">
      <alignment horizontal="center" vertical="center" wrapText="1"/>
    </xf>
    <xf numFmtId="0" fontId="7" fillId="0" borderId="11" xfId="0" applyFont="1" applyBorder="1" applyAlignment="1">
      <alignment horizontal="center" vertical="center" wrapText="1"/>
    </xf>
    <xf numFmtId="14" fontId="7" fillId="3" borderId="5" xfId="0" applyNumberFormat="1" applyFont="1" applyFill="1" applyBorder="1" applyAlignment="1">
      <alignment horizontal="center" vertical="center" wrapText="1"/>
    </xf>
    <xf numFmtId="0" fontId="10" fillId="0" borderId="0" xfId="0" applyFont="1"/>
    <xf numFmtId="0" fontId="7" fillId="0" borderId="5" xfId="0" applyFont="1" applyBorder="1" applyAlignment="1" applyProtection="1">
      <alignment horizontal="center" vertical="center"/>
      <protection hidden="1"/>
    </xf>
    <xf numFmtId="0" fontId="7" fillId="0" borderId="5" xfId="0" applyFont="1" applyBorder="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textRotation="90"/>
      <protection locked="0"/>
    </xf>
    <xf numFmtId="0" fontId="7" fillId="0" borderId="0" xfId="0" applyFont="1" applyAlignment="1">
      <alignment horizontal="center" vertical="center" wrapText="1"/>
    </xf>
    <xf numFmtId="0" fontId="7" fillId="0" borderId="0" xfId="0" applyFont="1" applyAlignment="1">
      <alignment horizontal="center" wrapText="1"/>
    </xf>
    <xf numFmtId="0" fontId="8" fillId="16" borderId="5" xfId="0" applyFont="1" applyFill="1" applyBorder="1" applyAlignment="1">
      <alignment horizontal="center" vertical="center" textRotation="90"/>
    </xf>
    <xf numFmtId="0" fontId="0" fillId="0" borderId="5" xfId="0" applyBorder="1" applyAlignment="1">
      <alignment horizontal="center" vertical="center"/>
    </xf>
    <xf numFmtId="0" fontId="0" fillId="0" borderId="0" xfId="0" applyAlignment="1">
      <alignment horizontal="center" vertical="center"/>
    </xf>
    <xf numFmtId="0" fontId="18" fillId="0" borderId="0" xfId="0" applyFont="1"/>
    <xf numFmtId="0" fontId="18" fillId="0" borderId="0" xfId="0" applyFont="1" applyAlignment="1">
      <alignment horizontal="center"/>
    </xf>
    <xf numFmtId="0" fontId="4" fillId="0" borderId="5" xfId="0" applyFont="1" applyBorder="1" applyAlignment="1">
      <alignment horizontal="center" vertical="center" wrapText="1"/>
    </xf>
    <xf numFmtId="0" fontId="19" fillId="0" borderId="0" xfId="0" applyFont="1"/>
    <xf numFmtId="0" fontId="7" fillId="3" borderId="0" xfId="0" applyFont="1" applyFill="1"/>
    <xf numFmtId="2" fontId="18" fillId="0" borderId="0" xfId="0" applyNumberFormat="1" applyFont="1"/>
    <xf numFmtId="9" fontId="7" fillId="0" borderId="0" xfId="1" applyFont="1"/>
    <xf numFmtId="0" fontId="7" fillId="0" borderId="0" xfId="0" applyFont="1" applyAlignment="1">
      <alignment wrapText="1"/>
    </xf>
    <xf numFmtId="0" fontId="8" fillId="0" borderId="5" xfId="0" applyFont="1" applyBorder="1" applyAlignment="1" applyProtection="1">
      <alignment horizontal="center" vertical="center" wrapText="1"/>
      <protection hidden="1"/>
    </xf>
    <xf numFmtId="0" fontId="8" fillId="0" borderId="5" xfId="0" applyFont="1" applyBorder="1" applyAlignment="1">
      <alignment horizontal="center" vertical="center"/>
    </xf>
    <xf numFmtId="0" fontId="7" fillId="0" borderId="5" xfId="0" applyFont="1" applyBorder="1" applyAlignment="1">
      <alignment horizontal="center" vertical="center"/>
    </xf>
    <xf numFmtId="14" fontId="7" fillId="3" borderId="6" xfId="0" applyNumberFormat="1" applyFont="1" applyFill="1" applyBorder="1" applyAlignment="1">
      <alignment horizontal="center" vertical="center" wrapText="1"/>
    </xf>
    <xf numFmtId="0" fontId="8" fillId="23" borderId="39" xfId="0" applyFont="1" applyFill="1" applyBorder="1" applyAlignment="1">
      <alignment horizontal="center" vertical="center" wrapText="1"/>
    </xf>
    <xf numFmtId="0" fontId="8" fillId="24" borderId="35" xfId="0" applyFont="1" applyFill="1" applyBorder="1" applyAlignment="1">
      <alignment horizontal="center" vertical="center" wrapText="1"/>
    </xf>
    <xf numFmtId="0" fontId="8" fillId="22" borderId="5" xfId="0" applyFont="1" applyFill="1" applyBorder="1" applyAlignment="1">
      <alignment horizontal="center" vertical="center"/>
    </xf>
    <xf numFmtId="0" fontId="0" fillId="0" borderId="36" xfId="0" applyBorder="1" applyAlignment="1">
      <alignment horizontal="center" vertical="center"/>
    </xf>
    <xf numFmtId="0" fontId="0" fillId="0" borderId="0" xfId="0" applyAlignment="1">
      <alignment horizontal="center" vertical="center" wrapText="1"/>
    </xf>
    <xf numFmtId="0" fontId="17" fillId="0" borderId="0" xfId="0" applyFont="1" applyAlignment="1">
      <alignment horizontal="center" vertical="center" wrapText="1"/>
    </xf>
    <xf numFmtId="0" fontId="4" fillId="0" borderId="0" xfId="0" applyFont="1" applyAlignment="1">
      <alignment horizontal="center" vertical="center" wrapText="1"/>
    </xf>
    <xf numFmtId="0" fontId="7" fillId="0" borderId="24" xfId="0" applyFont="1" applyBorder="1"/>
    <xf numFmtId="0" fontId="7" fillId="0" borderId="6" xfId="0" applyFont="1" applyBorder="1"/>
    <xf numFmtId="0" fontId="7" fillId="0" borderId="35" xfId="0" applyFont="1" applyBorder="1"/>
    <xf numFmtId="0" fontId="7" fillId="0" borderId="5" xfId="0" applyFont="1" applyBorder="1"/>
    <xf numFmtId="0" fontId="8" fillId="0" borderId="35" xfId="0" applyFont="1" applyBorder="1" applyAlignment="1">
      <alignment horizontal="center" vertical="center"/>
    </xf>
    <xf numFmtId="9" fontId="7" fillId="0" borderId="5" xfId="1" applyFont="1" applyBorder="1" applyAlignment="1" applyProtection="1">
      <alignment horizontal="center" vertical="center" wrapText="1"/>
      <protection hidden="1"/>
    </xf>
    <xf numFmtId="9" fontId="7" fillId="0" borderId="5" xfId="1" applyFont="1" applyBorder="1" applyAlignment="1">
      <alignment horizontal="center" vertical="center"/>
    </xf>
    <xf numFmtId="0" fontId="7" fillId="3" borderId="5" xfId="0" applyFont="1" applyFill="1" applyBorder="1" applyAlignment="1">
      <alignment horizontal="center" vertical="center"/>
    </xf>
    <xf numFmtId="14" fontId="7" fillId="0" borderId="5" xfId="0" applyNumberFormat="1" applyFont="1" applyBorder="1" applyAlignment="1" applyProtection="1">
      <alignment horizontal="center" vertical="center" wrapText="1"/>
      <protection locked="0"/>
    </xf>
    <xf numFmtId="0" fontId="7" fillId="3" borderId="35" xfId="0" applyFont="1" applyFill="1" applyBorder="1" applyAlignment="1">
      <alignment horizontal="center" vertical="center"/>
    </xf>
    <xf numFmtId="0" fontId="26" fillId="5" borderId="46" xfId="0" applyFont="1" applyFill="1" applyBorder="1" applyAlignment="1">
      <alignment horizontal="center" vertical="center" wrapText="1"/>
    </xf>
    <xf numFmtId="9" fontId="26" fillId="0" borderId="4" xfId="1" applyFont="1" applyBorder="1" applyAlignment="1">
      <alignment horizontal="center" vertical="center" wrapText="1"/>
    </xf>
    <xf numFmtId="0" fontId="26" fillId="0" borderId="4" xfId="0" applyFont="1" applyBorder="1" applyAlignment="1">
      <alignment horizontal="justify" vertical="center" wrapText="1"/>
    </xf>
    <xf numFmtId="0" fontId="26" fillId="6" borderId="46" xfId="0" applyFont="1" applyFill="1" applyBorder="1" applyAlignment="1">
      <alignment horizontal="center" vertical="center" wrapText="1"/>
    </xf>
    <xf numFmtId="0" fontId="26" fillId="4" borderId="46" xfId="0" applyFont="1" applyFill="1" applyBorder="1" applyAlignment="1">
      <alignment horizontal="center" vertical="center" wrapText="1"/>
    </xf>
    <xf numFmtId="0" fontId="26" fillId="7" borderId="46" xfId="0" applyFont="1" applyFill="1" applyBorder="1" applyAlignment="1">
      <alignment horizontal="center" vertical="center" wrapText="1"/>
    </xf>
    <xf numFmtId="0" fontId="27" fillId="8" borderId="46" xfId="0" applyFont="1" applyFill="1" applyBorder="1" applyAlignment="1">
      <alignment horizontal="center" vertical="center" wrapText="1"/>
    </xf>
    <xf numFmtId="9" fontId="28" fillId="0" borderId="0" xfId="1" applyFont="1" applyFill="1" applyBorder="1" applyAlignment="1">
      <alignment horizontal="center" vertical="center" wrapText="1"/>
    </xf>
    <xf numFmtId="0" fontId="21" fillId="0" borderId="0" xfId="0" applyFont="1"/>
    <xf numFmtId="0" fontId="8" fillId="27" borderId="5" xfId="0" applyFont="1" applyFill="1" applyBorder="1" applyAlignment="1">
      <alignment horizontal="center" vertical="center" wrapText="1"/>
    </xf>
    <xf numFmtId="0" fontId="29" fillId="0" borderId="4" xfId="0" applyFont="1" applyBorder="1" applyAlignment="1">
      <alignment horizontal="center" vertical="center" wrapText="1"/>
    </xf>
    <xf numFmtId="2" fontId="4" fillId="0" borderId="50" xfId="0" applyNumberFormat="1" applyFont="1" applyBorder="1" applyAlignment="1">
      <alignment horizontal="center" vertical="center" wrapText="1"/>
    </xf>
    <xf numFmtId="9" fontId="26" fillId="0" borderId="16" xfId="1" applyFont="1" applyBorder="1" applyAlignment="1">
      <alignment horizontal="center" vertical="center" wrapText="1"/>
    </xf>
    <xf numFmtId="0" fontId="4" fillId="0" borderId="10" xfId="0" applyFont="1" applyBorder="1" applyAlignment="1">
      <alignment horizontal="center" vertical="center" wrapText="1"/>
    </xf>
    <xf numFmtId="16" fontId="4" fillId="0" borderId="52" xfId="0" applyNumberFormat="1" applyFont="1" applyBorder="1" applyAlignment="1">
      <alignment horizontal="center" vertical="center" wrapText="1"/>
    </xf>
    <xf numFmtId="0" fontId="26" fillId="5" borderId="53" xfId="0" applyFont="1" applyFill="1" applyBorder="1" applyAlignment="1">
      <alignment horizontal="center" vertical="center" wrapText="1"/>
    </xf>
    <xf numFmtId="9" fontId="26" fillId="0" borderId="49" xfId="1"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26" fillId="28" borderId="33" xfId="0" applyFont="1" applyFill="1" applyBorder="1" applyAlignment="1">
      <alignment horizontal="center" vertical="center" wrapText="1"/>
    </xf>
    <xf numFmtId="1" fontId="7" fillId="0" borderId="5" xfId="1" applyNumberFormat="1" applyFont="1" applyBorder="1" applyAlignment="1" applyProtection="1">
      <alignment horizontal="center" vertical="center" wrapText="1"/>
      <protection hidden="1"/>
    </xf>
    <xf numFmtId="9" fontId="18" fillId="0" borderId="0" xfId="1" applyFont="1"/>
    <xf numFmtId="0" fontId="12" fillId="0" borderId="0" xfId="4" applyFont="1" applyAlignment="1">
      <alignment horizontal="center" vertical="center" wrapText="1"/>
    </xf>
    <xf numFmtId="14" fontId="14" fillId="0" borderId="0" xfId="4" applyNumberFormat="1" applyFont="1" applyAlignment="1">
      <alignment horizontal="center" vertical="center" wrapText="1"/>
    </xf>
    <xf numFmtId="0" fontId="7" fillId="0" borderId="5" xfId="0" applyFont="1" applyBorder="1" applyAlignment="1">
      <alignment horizontal="center" vertical="top" wrapText="1"/>
    </xf>
    <xf numFmtId="0" fontId="20" fillId="0" borderId="5" xfId="0" applyFont="1" applyBorder="1" applyAlignment="1">
      <alignment horizontal="center" vertical="center" wrapText="1"/>
    </xf>
    <xf numFmtId="0" fontId="7" fillId="0" borderId="5" xfId="0" applyFont="1" applyBorder="1" applyAlignment="1">
      <alignment horizontal="center" vertical="center" textRotation="90" wrapText="1"/>
    </xf>
    <xf numFmtId="9" fontId="7" fillId="0" borderId="0" xfId="1" applyFont="1" applyAlignment="1">
      <alignment horizontal="center" vertical="center"/>
    </xf>
    <xf numFmtId="0" fontId="2" fillId="0" borderId="53" xfId="0" applyFont="1" applyBorder="1" applyAlignment="1">
      <alignment horizontal="center" vertical="center" wrapText="1"/>
    </xf>
    <xf numFmtId="9" fontId="2" fillId="0" borderId="46" xfId="0" applyNumberFormat="1" applyFont="1" applyBorder="1" applyAlignment="1">
      <alignment horizontal="center" vertical="center" wrapText="1"/>
    </xf>
    <xf numFmtId="0" fontId="2" fillId="0" borderId="3" xfId="0" applyFont="1" applyBorder="1" applyAlignment="1">
      <alignment horizontal="center" vertical="center" wrapText="1"/>
    </xf>
    <xf numFmtId="9" fontId="2" fillId="0" borderId="4" xfId="0" applyNumberFormat="1" applyFont="1" applyBorder="1" applyAlignment="1">
      <alignment horizontal="center" vertical="center" wrapText="1"/>
    </xf>
    <xf numFmtId="9" fontId="33" fillId="0" borderId="0" xfId="1" applyFont="1" applyFill="1"/>
    <xf numFmtId="0" fontId="33" fillId="0" borderId="0" xfId="0" applyFont="1"/>
    <xf numFmtId="0" fontId="0" fillId="0" borderId="5" xfId="0" applyBorder="1" applyAlignment="1">
      <alignment vertical="center" wrapText="1"/>
    </xf>
    <xf numFmtId="0" fontId="7" fillId="0" borderId="0" xfId="0" applyFont="1" applyAlignment="1">
      <alignment horizontal="justify"/>
    </xf>
    <xf numFmtId="0" fontId="12" fillId="0" borderId="0" xfId="4" applyFont="1" applyAlignment="1">
      <alignment horizontal="justify" vertical="center" wrapText="1"/>
    </xf>
    <xf numFmtId="0" fontId="2" fillId="0" borderId="58" xfId="0" applyFont="1" applyBorder="1" applyAlignment="1">
      <alignment horizontal="center" vertical="center" wrapText="1"/>
    </xf>
    <xf numFmtId="9" fontId="31" fillId="5" borderId="53" xfId="1" applyFont="1" applyFill="1" applyBorder="1" applyAlignment="1">
      <alignment vertical="center" wrapText="1"/>
    </xf>
    <xf numFmtId="9" fontId="31" fillId="5" borderId="58" xfId="1" applyFont="1" applyFill="1" applyBorder="1" applyAlignment="1">
      <alignment vertical="center" wrapText="1"/>
    </xf>
    <xf numFmtId="9" fontId="31" fillId="5" borderId="46" xfId="1" applyFont="1" applyFill="1" applyBorder="1" applyAlignment="1">
      <alignment vertical="center" wrapText="1"/>
    </xf>
    <xf numFmtId="9" fontId="34" fillId="11" borderId="53" xfId="1" applyFont="1" applyFill="1" applyBorder="1" applyAlignment="1">
      <alignment vertical="center" wrapText="1"/>
    </xf>
    <xf numFmtId="9" fontId="34" fillId="11" borderId="58" xfId="1" applyFont="1" applyFill="1" applyBorder="1" applyAlignment="1">
      <alignment vertical="center" wrapText="1"/>
    </xf>
    <xf numFmtId="9" fontId="34" fillId="11" borderId="46" xfId="1" applyFont="1" applyFill="1" applyBorder="1" applyAlignment="1">
      <alignment vertical="center" wrapText="1"/>
    </xf>
    <xf numFmtId="9" fontId="31" fillId="11" borderId="53" xfId="1" applyFont="1" applyFill="1" applyBorder="1" applyAlignment="1">
      <alignment vertical="center" wrapText="1"/>
    </xf>
    <xf numFmtId="9" fontId="31" fillId="11" borderId="58" xfId="1" applyFont="1" applyFill="1" applyBorder="1" applyAlignment="1">
      <alignment vertical="center" wrapText="1"/>
    </xf>
    <xf numFmtId="9" fontId="31" fillId="11" borderId="46" xfId="1" applyFont="1" applyFill="1" applyBorder="1" applyAlignment="1">
      <alignment vertical="center" wrapText="1"/>
    </xf>
    <xf numFmtId="9" fontId="31" fillId="9" borderId="53" xfId="1" applyFont="1" applyFill="1" applyBorder="1" applyAlignment="1">
      <alignment vertical="center" wrapText="1"/>
    </xf>
    <xf numFmtId="9" fontId="31" fillId="9" borderId="58" xfId="1" applyFont="1" applyFill="1" applyBorder="1" applyAlignment="1">
      <alignment vertical="center" wrapText="1"/>
    </xf>
    <xf numFmtId="9" fontId="31" fillId="9" borderId="46" xfId="1" applyFont="1" applyFill="1" applyBorder="1" applyAlignment="1">
      <alignment vertical="center" wrapText="1"/>
    </xf>
    <xf numFmtId="9" fontId="32" fillId="10" borderId="53" xfId="1" applyFont="1" applyFill="1" applyBorder="1" applyAlignment="1">
      <alignment vertical="center" wrapText="1"/>
    </xf>
    <xf numFmtId="9" fontId="32" fillId="10" borderId="58" xfId="1" applyFont="1" applyFill="1" applyBorder="1" applyAlignment="1">
      <alignment vertical="center" wrapText="1"/>
    </xf>
    <xf numFmtId="9" fontId="32" fillId="10" borderId="46" xfId="1" applyFont="1" applyFill="1" applyBorder="1" applyAlignment="1">
      <alignment vertical="center" wrapText="1"/>
    </xf>
    <xf numFmtId="9" fontId="34" fillId="9" borderId="53" xfId="1" applyFont="1" applyFill="1" applyBorder="1" applyAlignment="1">
      <alignment vertical="center" wrapText="1"/>
    </xf>
    <xf numFmtId="9" fontId="34" fillId="9" borderId="58" xfId="1" applyFont="1" applyFill="1" applyBorder="1" applyAlignment="1">
      <alignment vertical="center" wrapText="1"/>
    </xf>
    <xf numFmtId="9" fontId="34" fillId="9" borderId="46" xfId="1" applyFont="1" applyFill="1" applyBorder="1" applyAlignment="1">
      <alignment vertical="center" wrapText="1"/>
    </xf>
    <xf numFmtId="9" fontId="35" fillId="10" borderId="58" xfId="1" applyFont="1" applyFill="1" applyBorder="1" applyAlignment="1">
      <alignment vertical="center" wrapText="1"/>
    </xf>
    <xf numFmtId="9" fontId="35" fillId="10" borderId="46" xfId="1" applyFont="1" applyFill="1" applyBorder="1" applyAlignment="1">
      <alignment vertical="center" wrapText="1"/>
    </xf>
    <xf numFmtId="9" fontId="35" fillId="10" borderId="53" xfId="1" applyFont="1" applyFill="1" applyBorder="1" applyAlignment="1">
      <alignment vertical="center" wrapText="1"/>
    </xf>
    <xf numFmtId="9" fontId="34" fillId="5" borderId="53" xfId="1" applyFont="1" applyFill="1" applyBorder="1" applyAlignment="1">
      <alignment vertical="center" wrapText="1"/>
    </xf>
    <xf numFmtId="9" fontId="34" fillId="5" borderId="58" xfId="1" applyFont="1" applyFill="1" applyBorder="1" applyAlignment="1">
      <alignment vertical="center" wrapText="1"/>
    </xf>
    <xf numFmtId="9" fontId="34" fillId="5" borderId="46" xfId="1" applyFont="1" applyFill="1" applyBorder="1" applyAlignment="1">
      <alignment vertical="center" wrapText="1"/>
    </xf>
    <xf numFmtId="9" fontId="8" fillId="0" borderId="0" xfId="1" applyFont="1" applyAlignment="1">
      <alignment horizontal="center" vertical="center"/>
    </xf>
    <xf numFmtId="0" fontId="8" fillId="16" borderId="5" xfId="0" applyFont="1" applyFill="1" applyBorder="1" applyAlignment="1">
      <alignment horizontal="center" vertical="center" textRotation="90" wrapText="1"/>
    </xf>
    <xf numFmtId="0" fontId="12" fillId="0" borderId="5" xfId="4" applyFont="1" applyBorder="1" applyAlignment="1">
      <alignment horizontal="center" vertical="center" wrapText="1"/>
    </xf>
    <xf numFmtId="0" fontId="8" fillId="27" borderId="36" xfId="0" applyFont="1" applyFill="1" applyBorder="1" applyAlignment="1">
      <alignment horizontal="center" vertical="center" wrapText="1"/>
    </xf>
    <xf numFmtId="0" fontId="14" fillId="0" borderId="0" xfId="4" applyFont="1" applyAlignment="1">
      <alignment horizontal="center" vertical="center" wrapText="1"/>
    </xf>
    <xf numFmtId="0" fontId="0" fillId="0" borderId="38" xfId="0" applyBorder="1" applyAlignment="1">
      <alignment horizontal="center" vertical="center" wrapText="1"/>
    </xf>
    <xf numFmtId="0" fontId="0" fillId="0" borderId="5" xfId="0" applyBorder="1" applyAlignment="1">
      <alignment horizontal="center" vertical="center" wrapText="1"/>
    </xf>
    <xf numFmtId="0" fontId="25" fillId="0" borderId="16" xfId="0" applyFont="1" applyBorder="1" applyAlignment="1">
      <alignment horizontal="center" vertical="center" wrapText="1"/>
    </xf>
    <xf numFmtId="0" fontId="7" fillId="3" borderId="1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8" fillId="20" borderId="7" xfId="0" applyFont="1" applyFill="1" applyBorder="1" applyAlignment="1">
      <alignment horizontal="center" vertical="center" wrapText="1"/>
    </xf>
    <xf numFmtId="0" fontId="0" fillId="0" borderId="5" xfId="0" applyBorder="1" applyAlignment="1">
      <alignment horizontal="justify" vertical="center" wrapText="1"/>
    </xf>
    <xf numFmtId="0" fontId="0" fillId="0" borderId="5" xfId="0" applyBorder="1" applyAlignment="1">
      <alignment horizontal="left" vertical="center" wrapText="1"/>
    </xf>
    <xf numFmtId="17" fontId="0" fillId="0" borderId="5" xfId="0" applyNumberFormat="1" applyBorder="1" applyAlignment="1">
      <alignment horizontal="center" vertical="center"/>
    </xf>
    <xf numFmtId="0" fontId="17" fillId="27" borderId="36" xfId="0" applyFont="1" applyFill="1" applyBorder="1" applyAlignment="1">
      <alignment horizontal="center" vertical="center" wrapText="1"/>
    </xf>
    <xf numFmtId="0" fontId="17" fillId="0" borderId="0" xfId="0" applyFont="1" applyAlignment="1">
      <alignment horizontal="center" vertical="center"/>
    </xf>
    <xf numFmtId="0" fontId="17" fillId="27" borderId="5" xfId="0" applyFont="1" applyFill="1" applyBorder="1" applyAlignment="1">
      <alignment horizontal="center" vertical="center" wrapText="1"/>
    </xf>
    <xf numFmtId="0" fontId="17" fillId="16" borderId="5" xfId="0" applyFont="1" applyFill="1" applyBorder="1" applyAlignment="1">
      <alignment horizontal="center" vertical="center" textRotation="90"/>
    </xf>
    <xf numFmtId="0" fontId="17" fillId="16" borderId="5" xfId="0" applyFont="1" applyFill="1" applyBorder="1" applyAlignment="1">
      <alignment horizontal="center" vertical="center" textRotation="90" wrapText="1"/>
    </xf>
    <xf numFmtId="0" fontId="36" fillId="0" borderId="0" xfId="0" applyFont="1"/>
    <xf numFmtId="0" fontId="0" fillId="0" borderId="5" xfId="0" applyBorder="1" applyAlignment="1" applyProtection="1">
      <alignment horizontal="center" vertical="center" wrapText="1"/>
      <protection locked="0"/>
    </xf>
    <xf numFmtId="9" fontId="17" fillId="0" borderId="5" xfId="1" applyFont="1" applyFill="1" applyBorder="1" applyAlignment="1">
      <alignment horizontal="center" vertical="center"/>
    </xf>
    <xf numFmtId="9" fontId="17" fillId="0" borderId="5" xfId="1" applyFont="1" applyFill="1" applyBorder="1" applyAlignment="1" applyProtection="1">
      <alignment horizontal="center" vertical="center" wrapText="1"/>
      <protection hidden="1"/>
    </xf>
    <xf numFmtId="1" fontId="17" fillId="0" borderId="5" xfId="1" applyNumberFormat="1" applyFont="1" applyFill="1" applyBorder="1" applyAlignment="1" applyProtection="1">
      <alignment horizontal="center" vertical="center" wrapText="1"/>
      <protection hidden="1"/>
    </xf>
    <xf numFmtId="0" fontId="17" fillId="0" borderId="5" xfId="0" applyFont="1" applyBorder="1" applyAlignment="1">
      <alignment horizontal="center" vertical="center"/>
    </xf>
    <xf numFmtId="0" fontId="0" fillId="0" borderId="5" xfId="0" applyBorder="1" applyAlignment="1" applyProtection="1">
      <alignment horizontal="center" vertical="center"/>
      <protection hidden="1"/>
    </xf>
    <xf numFmtId="0" fontId="0" fillId="0" borderId="5" xfId="0" applyBorder="1" applyAlignment="1" applyProtection="1">
      <alignment horizontal="center" vertical="center" textRotation="90"/>
      <protection locked="0"/>
    </xf>
    <xf numFmtId="9" fontId="0" fillId="0" borderId="5" xfId="0" applyNumberFormat="1" applyBorder="1" applyAlignment="1" applyProtection="1">
      <alignment horizontal="center" vertical="center"/>
      <protection hidden="1"/>
    </xf>
    <xf numFmtId="9" fontId="0" fillId="0" borderId="5" xfId="1" applyFont="1" applyBorder="1" applyAlignment="1">
      <alignment horizontal="center" vertical="center"/>
    </xf>
    <xf numFmtId="0" fontId="17" fillId="0" borderId="5" xfId="0" applyFont="1" applyBorder="1" applyAlignment="1" applyProtection="1">
      <alignment horizontal="center" vertical="center" wrapText="1"/>
      <protection hidden="1"/>
    </xf>
    <xf numFmtId="0" fontId="0" fillId="3" borderId="5" xfId="0" applyFill="1" applyBorder="1" applyAlignment="1">
      <alignment horizontal="center" vertical="center" wrapText="1"/>
    </xf>
    <xf numFmtId="14" fontId="0" fillId="0" borderId="5" xfId="0" applyNumberFormat="1"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0" borderId="38" xfId="0" applyBorder="1" applyAlignment="1" applyProtection="1">
      <alignment horizontal="center" vertical="center" wrapText="1"/>
      <protection locked="0"/>
    </xf>
    <xf numFmtId="0" fontId="0" fillId="0" borderId="38" xfId="0" applyBorder="1" applyAlignment="1">
      <alignment vertical="center" wrapText="1"/>
    </xf>
    <xf numFmtId="9" fontId="17" fillId="0" borderId="38" xfId="1" applyFont="1" applyFill="1" applyBorder="1" applyAlignment="1">
      <alignment horizontal="center" vertical="center"/>
    </xf>
    <xf numFmtId="9" fontId="17" fillId="0" borderId="38" xfId="1" applyFont="1" applyFill="1" applyBorder="1" applyAlignment="1" applyProtection="1">
      <alignment horizontal="center" vertical="center" wrapText="1"/>
      <protection hidden="1"/>
    </xf>
    <xf numFmtId="0" fontId="17" fillId="0" borderId="38" xfId="0" applyFont="1" applyBorder="1" applyAlignment="1">
      <alignment horizontal="center" vertical="center" wrapText="1"/>
    </xf>
    <xf numFmtId="1" fontId="17" fillId="0" borderId="38" xfId="1" applyNumberFormat="1" applyFont="1" applyFill="1" applyBorder="1" applyAlignment="1" applyProtection="1">
      <alignment horizontal="center" vertical="center" wrapText="1"/>
      <protection hidden="1"/>
    </xf>
    <xf numFmtId="0" fontId="17" fillId="0" borderId="38" xfId="0" applyFont="1" applyBorder="1" applyAlignment="1">
      <alignment horizontal="center" vertical="center"/>
    </xf>
    <xf numFmtId="0" fontId="0" fillId="0" borderId="38" xfId="0" applyBorder="1" applyAlignment="1" applyProtection="1">
      <alignment horizontal="center" vertical="center" textRotation="90"/>
      <protection locked="0"/>
    </xf>
    <xf numFmtId="0" fontId="12" fillId="0" borderId="0" xfId="4" applyFont="1" applyAlignment="1">
      <alignment horizontal="left" vertical="center" wrapText="1"/>
    </xf>
    <xf numFmtId="0" fontId="4" fillId="0" borderId="5" xfId="0" applyFont="1" applyBorder="1" applyAlignment="1">
      <alignment horizontal="left" vertical="center" wrapText="1"/>
    </xf>
    <xf numFmtId="0" fontId="0" fillId="0" borderId="5" xfId="0" applyBorder="1" applyAlignment="1" applyProtection="1">
      <alignment horizontal="left" vertical="center" wrapText="1"/>
      <protection locked="0"/>
    </xf>
    <xf numFmtId="0" fontId="7" fillId="0" borderId="0" xfId="0" applyFont="1" applyAlignment="1">
      <alignment horizontal="left"/>
    </xf>
    <xf numFmtId="14" fontId="14" fillId="0" borderId="5" xfId="4" applyNumberFormat="1" applyFont="1" applyBorder="1" applyAlignment="1">
      <alignment horizontal="center" vertical="center" wrapText="1"/>
    </xf>
    <xf numFmtId="0" fontId="8" fillId="15" borderId="5" xfId="0" applyFont="1" applyFill="1" applyBorder="1" applyAlignment="1">
      <alignment horizontal="center" vertical="center"/>
    </xf>
    <xf numFmtId="0" fontId="8" fillId="17" borderId="5" xfId="0" applyFont="1" applyFill="1" applyBorder="1" applyAlignment="1">
      <alignment horizontal="center" vertical="center"/>
    </xf>
    <xf numFmtId="0" fontId="8" fillId="13" borderId="5" xfId="0" applyFont="1" applyFill="1" applyBorder="1" applyAlignment="1">
      <alignment horizontal="center" vertical="center"/>
    </xf>
    <xf numFmtId="0" fontId="8" fillId="18" borderId="5" xfId="0" applyFont="1" applyFill="1" applyBorder="1" applyAlignment="1">
      <alignment horizontal="center" vertical="center"/>
    </xf>
    <xf numFmtId="0" fontId="8" fillId="2" borderId="5" xfId="0" applyFont="1" applyFill="1" applyBorder="1" applyAlignment="1">
      <alignment horizontal="center" vertical="center"/>
    </xf>
    <xf numFmtId="0" fontId="14" fillId="0" borderId="5" xfId="4" applyFont="1" applyBorder="1" applyAlignment="1">
      <alignment horizontal="center" vertical="center" wrapText="1"/>
    </xf>
    <xf numFmtId="0" fontId="12" fillId="0" borderId="5" xfId="4" applyFont="1" applyBorder="1" applyAlignment="1">
      <alignment horizontal="center" vertical="center" wrapText="1"/>
    </xf>
    <xf numFmtId="0" fontId="13" fillId="0" borderId="5" xfId="4" applyFont="1" applyBorder="1" applyAlignment="1">
      <alignment horizontal="center" vertical="center" wrapText="1"/>
    </xf>
    <xf numFmtId="0" fontId="8" fillId="14" borderId="43" xfId="0" applyFont="1" applyFill="1" applyBorder="1" applyAlignment="1">
      <alignment horizontal="center" vertical="center" wrapText="1"/>
    </xf>
    <xf numFmtId="0" fontId="8" fillId="14" borderId="6" xfId="0" applyFont="1" applyFill="1" applyBorder="1" applyAlignment="1">
      <alignment horizontal="center" vertical="center" wrapText="1"/>
    </xf>
    <xf numFmtId="0" fontId="8" fillId="14" borderId="6" xfId="0" applyFont="1" applyFill="1" applyBorder="1" applyAlignment="1">
      <alignment horizontal="center" vertical="center"/>
    </xf>
    <xf numFmtId="0" fontId="8" fillId="14" borderId="5" xfId="0" applyFont="1" applyFill="1" applyBorder="1" applyAlignment="1">
      <alignment horizontal="center" vertical="center"/>
    </xf>
    <xf numFmtId="0" fontId="8" fillId="14" borderId="5" xfId="0" applyFont="1" applyFill="1" applyBorder="1" applyAlignment="1">
      <alignment horizontal="center" vertical="center" wrapText="1"/>
    </xf>
    <xf numFmtId="0" fontId="8" fillId="25" borderId="6" xfId="0" applyFont="1" applyFill="1" applyBorder="1" applyAlignment="1">
      <alignment horizontal="center" vertical="center" wrapText="1"/>
    </xf>
    <xf numFmtId="0" fontId="8" fillId="25" borderId="5" xfId="0" applyFont="1" applyFill="1" applyBorder="1" applyAlignment="1">
      <alignment horizontal="center" vertical="center" wrapText="1"/>
    </xf>
    <xf numFmtId="0" fontId="8" fillId="27" borderId="25" xfId="0" applyFont="1" applyFill="1" applyBorder="1" applyAlignment="1">
      <alignment horizontal="center" vertical="center" wrapText="1"/>
    </xf>
    <xf numFmtId="0" fontId="8" fillId="27" borderId="0" xfId="0" applyFont="1" applyFill="1" applyAlignment="1">
      <alignment horizontal="center" vertical="center" wrapText="1"/>
    </xf>
    <xf numFmtId="0" fontId="8" fillId="27" borderId="23" xfId="0" applyFont="1" applyFill="1" applyBorder="1" applyAlignment="1">
      <alignment horizontal="center" vertical="center" wrapText="1"/>
    </xf>
    <xf numFmtId="0" fontId="8" fillId="16" borderId="6" xfId="0" applyFont="1" applyFill="1" applyBorder="1" applyAlignment="1">
      <alignment horizontal="center" vertical="center" textRotation="90" wrapText="1"/>
    </xf>
    <xf numFmtId="0" fontId="8" fillId="16" borderId="5" xfId="0" applyFont="1" applyFill="1" applyBorder="1" applyAlignment="1">
      <alignment horizontal="center" vertical="center" textRotation="90" wrapText="1"/>
    </xf>
    <xf numFmtId="0" fontId="8" fillId="16" borderId="6" xfId="0" applyFont="1" applyFill="1" applyBorder="1" applyAlignment="1">
      <alignment horizontal="center" vertical="center" wrapText="1"/>
    </xf>
    <xf numFmtId="0" fontId="8" fillId="16" borderId="5" xfId="0" applyFont="1" applyFill="1" applyBorder="1" applyAlignment="1">
      <alignment horizontal="center" vertical="center" wrapText="1"/>
    </xf>
    <xf numFmtId="0" fontId="8" fillId="12" borderId="6" xfId="0" applyFont="1" applyFill="1" applyBorder="1" applyAlignment="1">
      <alignment horizontal="center" vertical="center" wrapText="1"/>
    </xf>
    <xf numFmtId="0" fontId="8" fillId="12" borderId="5" xfId="0" applyFont="1" applyFill="1" applyBorder="1" applyAlignment="1">
      <alignment horizontal="center" vertical="center" wrapText="1"/>
    </xf>
    <xf numFmtId="0" fontId="8" fillId="0" borderId="36" xfId="0" applyFont="1" applyBorder="1" applyAlignment="1">
      <alignment horizontal="left" vertical="center" wrapText="1"/>
    </xf>
    <xf numFmtId="0" fontId="8" fillId="0" borderId="37" xfId="0" applyFont="1" applyBorder="1" applyAlignment="1">
      <alignment horizontal="left" vertical="center" wrapText="1"/>
    </xf>
    <xf numFmtId="0" fontId="8" fillId="0" borderId="35" xfId="0" applyFont="1" applyBorder="1" applyAlignment="1">
      <alignment horizontal="left" vertical="center" wrapText="1"/>
    </xf>
    <xf numFmtId="0" fontId="8" fillId="23" borderId="56" xfId="0" applyFont="1" applyFill="1" applyBorder="1" applyAlignment="1">
      <alignment horizontal="center" vertical="center" wrapText="1"/>
    </xf>
    <xf numFmtId="0" fontId="8" fillId="23" borderId="45" xfId="0" applyFont="1" applyFill="1" applyBorder="1" applyAlignment="1">
      <alignment horizontal="center" vertical="center" wrapText="1"/>
    </xf>
    <xf numFmtId="0" fontId="8" fillId="23" borderId="57" xfId="0" applyFont="1" applyFill="1" applyBorder="1" applyAlignment="1">
      <alignment horizontal="center" vertical="center" wrapText="1"/>
    </xf>
    <xf numFmtId="0" fontId="8" fillId="23" borderId="42" xfId="0" applyFont="1" applyFill="1" applyBorder="1" applyAlignment="1">
      <alignment horizontal="center" vertical="center" wrapText="1"/>
    </xf>
    <xf numFmtId="0" fontId="8" fillId="23" borderId="0" xfId="0" applyFont="1" applyFill="1" applyAlignment="1">
      <alignment horizontal="center" vertical="center" wrapText="1"/>
    </xf>
    <xf numFmtId="0" fontId="8" fillId="23" borderId="54" xfId="0" applyFont="1" applyFill="1" applyBorder="1" applyAlignment="1">
      <alignment horizontal="center" vertical="center" wrapText="1"/>
    </xf>
    <xf numFmtId="0" fontId="8" fillId="23" borderId="21" xfId="0" applyFont="1" applyFill="1" applyBorder="1" applyAlignment="1">
      <alignment horizontal="center" vertical="center" wrapText="1"/>
    </xf>
    <xf numFmtId="0" fontId="8" fillId="23" borderId="40" xfId="0" applyFont="1" applyFill="1" applyBorder="1" applyAlignment="1">
      <alignment horizontal="center" vertical="center" wrapText="1"/>
    </xf>
    <xf numFmtId="0" fontId="8" fillId="23" borderId="55" xfId="0" applyFont="1" applyFill="1" applyBorder="1" applyAlignment="1">
      <alignment horizontal="center" vertical="center" wrapText="1"/>
    </xf>
    <xf numFmtId="0" fontId="8" fillId="23" borderId="44" xfId="0" applyFont="1" applyFill="1" applyBorder="1" applyAlignment="1">
      <alignment horizontal="center" vertical="center" wrapText="1"/>
    </xf>
    <xf numFmtId="0" fontId="8" fillId="27" borderId="0" xfId="0" applyFont="1" applyFill="1" applyAlignment="1">
      <alignment wrapText="1"/>
    </xf>
    <xf numFmtId="0" fontId="8" fillId="27" borderId="23" xfId="0" applyFont="1" applyFill="1" applyBorder="1" applyAlignment="1">
      <alignment wrapText="1"/>
    </xf>
    <xf numFmtId="0" fontId="8" fillId="27" borderId="22" xfId="0" applyFont="1" applyFill="1" applyBorder="1" applyAlignment="1">
      <alignment horizontal="center" vertical="center" wrapText="1"/>
    </xf>
    <xf numFmtId="0" fontId="8" fillId="27" borderId="21" xfId="0" applyFont="1" applyFill="1" applyBorder="1" applyAlignment="1">
      <alignment wrapText="1"/>
    </xf>
    <xf numFmtId="0" fontId="8" fillId="27" borderId="24" xfId="0" applyFont="1" applyFill="1" applyBorder="1" applyAlignment="1">
      <alignment wrapText="1"/>
    </xf>
    <xf numFmtId="0" fontId="14" fillId="0" borderId="61" xfId="4" applyFont="1" applyBorder="1" applyAlignment="1">
      <alignment horizontal="center" vertical="center" wrapText="1"/>
    </xf>
    <xf numFmtId="0" fontId="14" fillId="0" borderId="62" xfId="4" applyFont="1" applyBorder="1" applyAlignment="1">
      <alignment horizontal="center" vertical="center" wrapText="1"/>
    </xf>
    <xf numFmtId="0" fontId="14" fillId="0" borderId="63" xfId="4" applyFont="1" applyBorder="1" applyAlignment="1">
      <alignment horizontal="center" vertical="center" wrapText="1"/>
    </xf>
    <xf numFmtId="0" fontId="14" fillId="0" borderId="25" xfId="4" applyFont="1" applyBorder="1" applyAlignment="1">
      <alignment horizontal="center" vertical="center" wrapText="1"/>
    </xf>
    <xf numFmtId="0" fontId="14" fillId="0" borderId="0" xfId="4" applyFont="1" applyAlignment="1">
      <alignment horizontal="center" vertical="center" wrapText="1"/>
    </xf>
    <xf numFmtId="0" fontId="14" fillId="0" borderId="23" xfId="4" applyFont="1" applyBorder="1" applyAlignment="1">
      <alignment horizontal="center" vertical="center" wrapText="1"/>
    </xf>
    <xf numFmtId="0" fontId="14" fillId="0" borderId="22" xfId="4" applyFont="1" applyBorder="1" applyAlignment="1">
      <alignment horizontal="center" vertical="center" wrapText="1"/>
    </xf>
    <xf numFmtId="0" fontId="14" fillId="0" borderId="21" xfId="4" applyFont="1" applyBorder="1" applyAlignment="1">
      <alignment horizontal="center" vertical="center" wrapText="1"/>
    </xf>
    <xf numFmtId="0" fontId="14" fillId="0" borderId="24" xfId="4" applyFont="1" applyBorder="1" applyAlignment="1">
      <alignment horizontal="center" vertical="center" wrapText="1"/>
    </xf>
    <xf numFmtId="0" fontId="12" fillId="0" borderId="61" xfId="4" applyFont="1" applyBorder="1" applyAlignment="1">
      <alignment horizontal="center" vertical="center" wrapText="1"/>
    </xf>
    <xf numFmtId="0" fontId="12" fillId="0" borderId="62" xfId="4" applyFont="1" applyBorder="1" applyAlignment="1">
      <alignment horizontal="center" vertical="center" wrapText="1"/>
    </xf>
    <xf numFmtId="0" fontId="12" fillId="0" borderId="63" xfId="4" applyFont="1" applyBorder="1" applyAlignment="1">
      <alignment horizontal="center" vertical="center" wrapText="1"/>
    </xf>
    <xf numFmtId="0" fontId="12" fillId="0" borderId="22" xfId="4" applyFont="1" applyBorder="1" applyAlignment="1">
      <alignment horizontal="center" vertical="center" wrapText="1"/>
    </xf>
    <xf numFmtId="0" fontId="12" fillId="0" borderId="21" xfId="4" applyFont="1" applyBorder="1" applyAlignment="1">
      <alignment horizontal="center" vertical="center" wrapText="1"/>
    </xf>
    <xf numFmtId="0" fontId="12" fillId="0" borderId="24" xfId="4" applyFont="1" applyBorder="1" applyAlignment="1">
      <alignment horizontal="center" vertical="center" wrapText="1"/>
    </xf>
    <xf numFmtId="0" fontId="17" fillId="13" borderId="36" xfId="0" applyFont="1" applyFill="1" applyBorder="1" applyAlignment="1">
      <alignment horizontal="center" vertical="center"/>
    </xf>
    <xf numFmtId="0" fontId="17" fillId="13" borderId="37" xfId="0" applyFont="1" applyFill="1" applyBorder="1" applyAlignment="1">
      <alignment horizontal="center" vertical="center"/>
    </xf>
    <xf numFmtId="0" fontId="17" fillId="13" borderId="35" xfId="0" applyFont="1" applyFill="1" applyBorder="1" applyAlignment="1">
      <alignment horizontal="center" vertical="center"/>
    </xf>
    <xf numFmtId="0" fontId="17" fillId="18" borderId="36" xfId="0" applyFont="1" applyFill="1" applyBorder="1" applyAlignment="1">
      <alignment horizontal="center" vertical="center"/>
    </xf>
    <xf numFmtId="0" fontId="17" fillId="18" borderId="37" xfId="0" applyFont="1" applyFill="1" applyBorder="1" applyAlignment="1">
      <alignment horizontal="center" vertical="center"/>
    </xf>
    <xf numFmtId="0" fontId="17" fillId="18" borderId="35" xfId="0" applyFont="1" applyFill="1" applyBorder="1" applyAlignment="1">
      <alignment horizontal="center" vertical="center"/>
    </xf>
    <xf numFmtId="0" fontId="17" fillId="2" borderId="5" xfId="0" applyFont="1" applyFill="1" applyBorder="1" applyAlignment="1">
      <alignment horizontal="center" vertical="center"/>
    </xf>
    <xf numFmtId="0" fontId="17" fillId="14" borderId="38" xfId="0" applyFont="1" applyFill="1" applyBorder="1" applyAlignment="1">
      <alignment horizontal="center" vertical="center"/>
    </xf>
    <xf numFmtId="0" fontId="17" fillId="14" borderId="6" xfId="0" applyFont="1" applyFill="1" applyBorder="1" applyAlignment="1">
      <alignment horizontal="center" vertical="center"/>
    </xf>
    <xf numFmtId="0" fontId="17" fillId="14" borderId="38" xfId="0" applyFont="1" applyFill="1" applyBorder="1" applyAlignment="1">
      <alignment horizontal="center" vertical="center" wrapText="1"/>
    </xf>
    <xf numFmtId="0" fontId="17" fillId="14" borderId="6" xfId="0" applyFont="1" applyFill="1" applyBorder="1" applyAlignment="1">
      <alignment horizontal="center" vertical="center" wrapText="1"/>
    </xf>
    <xf numFmtId="0" fontId="17" fillId="25" borderId="38" xfId="0" applyFont="1" applyFill="1" applyBorder="1" applyAlignment="1">
      <alignment horizontal="center" vertical="center" wrapText="1"/>
    </xf>
    <xf numFmtId="0" fontId="17" fillId="25" borderId="6" xfId="0" applyFont="1" applyFill="1" applyBorder="1" applyAlignment="1">
      <alignment horizontal="center" vertical="center" wrapText="1"/>
    </xf>
    <xf numFmtId="0" fontId="17" fillId="23" borderId="61" xfId="0" applyFont="1" applyFill="1" applyBorder="1" applyAlignment="1">
      <alignment horizontal="center" vertical="center" wrapText="1"/>
    </xf>
    <xf numFmtId="0" fontId="17" fillId="23" borderId="65" xfId="0" applyFont="1" applyFill="1" applyBorder="1" applyAlignment="1">
      <alignment horizontal="center" vertical="center" wrapText="1"/>
    </xf>
    <xf numFmtId="0" fontId="17" fillId="23" borderId="22" xfId="0" applyFont="1" applyFill="1" applyBorder="1" applyAlignment="1">
      <alignment horizontal="center" vertical="center" wrapText="1"/>
    </xf>
    <xf numFmtId="0" fontId="17" fillId="23" borderId="40" xfId="0" applyFont="1" applyFill="1" applyBorder="1" applyAlignment="1">
      <alignment horizontal="center" vertical="center" wrapText="1"/>
    </xf>
    <xf numFmtId="0" fontId="17" fillId="23" borderId="64" xfId="0" applyFont="1" applyFill="1" applyBorder="1" applyAlignment="1">
      <alignment horizontal="center" vertical="center" wrapText="1"/>
    </xf>
    <xf numFmtId="0" fontId="17" fillId="23" borderId="44" xfId="0" applyFont="1" applyFill="1" applyBorder="1" applyAlignment="1">
      <alignment horizontal="center" vertical="center" wrapText="1"/>
    </xf>
    <xf numFmtId="0" fontId="17" fillId="23" borderId="60" xfId="0" applyFont="1" applyFill="1" applyBorder="1" applyAlignment="1">
      <alignment horizontal="center" vertical="center" wrapText="1"/>
    </xf>
    <xf numFmtId="0" fontId="17" fillId="23" borderId="45" xfId="0" applyFont="1" applyFill="1" applyBorder="1" applyAlignment="1">
      <alignment horizontal="center" vertical="center" wrapText="1"/>
    </xf>
    <xf numFmtId="0" fontId="17" fillId="27" borderId="61" xfId="0" applyFont="1" applyFill="1" applyBorder="1" applyAlignment="1">
      <alignment horizontal="center" vertical="center" wrapText="1"/>
    </xf>
    <xf numFmtId="0" fontId="17" fillId="27" borderId="63" xfId="0" applyFont="1" applyFill="1" applyBorder="1" applyAlignment="1">
      <alignment horizontal="center" vertical="center" wrapText="1"/>
    </xf>
    <xf numFmtId="0" fontId="17" fillId="27" borderId="22" xfId="0" applyFont="1" applyFill="1" applyBorder="1" applyAlignment="1">
      <alignment horizontal="center" vertical="center" wrapText="1"/>
    </xf>
    <xf numFmtId="0" fontId="17" fillId="27" borderId="24" xfId="0" applyFont="1" applyFill="1" applyBorder="1" applyAlignment="1">
      <alignment horizontal="center" vertical="center" wrapText="1"/>
    </xf>
    <xf numFmtId="0" fontId="17" fillId="16" borderId="38" xfId="0" applyFont="1" applyFill="1" applyBorder="1" applyAlignment="1">
      <alignment horizontal="center" vertical="center" textRotation="90" wrapText="1"/>
    </xf>
    <xf numFmtId="0" fontId="17" fillId="16" borderId="6" xfId="0" applyFont="1" applyFill="1" applyBorder="1" applyAlignment="1">
      <alignment horizontal="center" vertical="center" textRotation="90" wrapText="1"/>
    </xf>
    <xf numFmtId="0" fontId="17" fillId="16" borderId="38" xfId="0" applyFont="1" applyFill="1" applyBorder="1" applyAlignment="1">
      <alignment horizontal="left" vertical="center" wrapText="1"/>
    </xf>
    <xf numFmtId="0" fontId="17" fillId="16" borderId="6" xfId="0" applyFont="1" applyFill="1" applyBorder="1" applyAlignment="1">
      <alignment horizontal="left" vertical="center" wrapText="1"/>
    </xf>
    <xf numFmtId="0" fontId="17" fillId="12" borderId="6" xfId="0" applyFont="1" applyFill="1" applyBorder="1" applyAlignment="1">
      <alignment horizontal="center" vertical="center" wrapText="1"/>
    </xf>
    <xf numFmtId="0" fontId="17" fillId="12" borderId="5" xfId="0" applyFont="1" applyFill="1" applyBorder="1" applyAlignment="1">
      <alignment horizontal="center" vertical="center" wrapText="1"/>
    </xf>
    <xf numFmtId="0" fontId="17" fillId="15" borderId="36" xfId="0" applyFont="1" applyFill="1" applyBorder="1" applyAlignment="1">
      <alignment horizontal="center" vertical="center"/>
    </xf>
    <xf numFmtId="0" fontId="17" fillId="15" borderId="37" xfId="0" applyFont="1" applyFill="1" applyBorder="1" applyAlignment="1">
      <alignment horizontal="center" vertical="center"/>
    </xf>
    <xf numFmtId="0" fontId="17" fillId="15" borderId="35" xfId="0" applyFont="1" applyFill="1" applyBorder="1" applyAlignment="1">
      <alignment horizontal="center" vertical="center"/>
    </xf>
    <xf numFmtId="0" fontId="17" fillId="27" borderId="62" xfId="0" applyFont="1" applyFill="1" applyBorder="1" applyAlignment="1">
      <alignment horizontal="center" vertical="center" wrapText="1"/>
    </xf>
    <xf numFmtId="0" fontId="17" fillId="27" borderId="21" xfId="0" applyFont="1" applyFill="1" applyBorder="1" applyAlignment="1">
      <alignment horizontal="center" vertical="center" wrapText="1"/>
    </xf>
    <xf numFmtId="0" fontId="17" fillId="17" borderId="36" xfId="0" applyFont="1" applyFill="1" applyBorder="1" applyAlignment="1">
      <alignment horizontal="center" vertical="center"/>
    </xf>
    <xf numFmtId="0" fontId="17" fillId="17" borderId="37" xfId="0" applyFont="1" applyFill="1" applyBorder="1" applyAlignment="1">
      <alignment horizontal="center" vertical="center"/>
    </xf>
    <xf numFmtId="0" fontId="17" fillId="17" borderId="35" xfId="0" applyFont="1" applyFill="1" applyBorder="1" applyAlignment="1">
      <alignment horizontal="center" vertical="center"/>
    </xf>
    <xf numFmtId="0" fontId="17" fillId="27" borderId="36" xfId="0" applyFont="1" applyFill="1" applyBorder="1" applyAlignment="1">
      <alignment horizontal="center" vertical="center" wrapText="1"/>
    </xf>
    <xf numFmtId="0" fontId="17" fillId="27" borderId="37" xfId="0" applyFont="1" applyFill="1" applyBorder="1" applyAlignment="1">
      <alignment horizontal="center" vertical="center" wrapText="1"/>
    </xf>
    <xf numFmtId="0" fontId="17" fillId="27" borderId="35" xfId="0" applyFont="1" applyFill="1" applyBorder="1" applyAlignment="1">
      <alignment horizontal="center" vertical="center" wrapText="1"/>
    </xf>
    <xf numFmtId="0" fontId="17" fillId="23" borderId="59" xfId="0" applyFont="1" applyFill="1" applyBorder="1" applyAlignment="1">
      <alignment horizontal="center" vertical="center" wrapText="1"/>
    </xf>
    <xf numFmtId="0" fontId="17" fillId="23" borderId="42" xfId="0" applyFont="1" applyFill="1" applyBorder="1" applyAlignment="1">
      <alignment horizontal="center" vertical="center" wrapText="1"/>
    </xf>
    <xf numFmtId="0" fontId="17" fillId="16" borderId="38" xfId="0" applyFont="1" applyFill="1" applyBorder="1" applyAlignment="1">
      <alignment horizontal="center" vertical="center" wrapText="1"/>
    </xf>
    <xf numFmtId="0" fontId="17" fillId="16" borderId="6" xfId="0" applyFont="1" applyFill="1" applyBorder="1" applyAlignment="1">
      <alignment horizontal="center" vertical="center" wrapText="1"/>
    </xf>
    <xf numFmtId="0" fontId="17" fillId="16" borderId="36" xfId="0" applyFont="1" applyFill="1" applyBorder="1" applyAlignment="1">
      <alignment horizontal="center" vertical="center" wrapText="1"/>
    </xf>
    <xf numFmtId="0" fontId="17" fillId="16" borderId="37" xfId="0" applyFont="1" applyFill="1" applyBorder="1" applyAlignment="1">
      <alignment horizontal="center" vertical="center" wrapText="1"/>
    </xf>
    <xf numFmtId="0" fontId="17" fillId="16" borderId="35" xfId="0" applyFont="1" applyFill="1" applyBorder="1" applyAlignment="1">
      <alignment horizontal="center" vertical="center" wrapText="1"/>
    </xf>
    <xf numFmtId="0" fontId="8" fillId="21" borderId="36" xfId="0" applyFont="1" applyFill="1" applyBorder="1" applyAlignment="1">
      <alignment horizontal="center" vertical="center" wrapText="1"/>
    </xf>
    <xf numFmtId="0" fontId="8" fillId="21" borderId="37" xfId="0" applyFont="1" applyFill="1" applyBorder="1" applyAlignment="1">
      <alignment horizontal="center" vertical="center" wrapText="1"/>
    </xf>
    <xf numFmtId="0" fontId="8" fillId="22" borderId="5" xfId="0" applyFont="1" applyFill="1" applyBorder="1" applyAlignment="1">
      <alignment horizontal="center" vertical="center" wrapText="1"/>
    </xf>
    <xf numFmtId="0" fontId="8" fillId="25" borderId="38" xfId="0" applyFont="1" applyFill="1" applyBorder="1" applyAlignment="1">
      <alignment horizontal="center" vertical="center" wrapText="1"/>
    </xf>
    <xf numFmtId="0" fontId="23" fillId="25" borderId="38" xfId="0" applyFont="1" applyFill="1" applyBorder="1" applyAlignment="1">
      <alignment horizontal="center" vertical="center" wrapText="1"/>
    </xf>
    <xf numFmtId="0" fontId="23" fillId="25" borderId="6" xfId="0" applyFont="1" applyFill="1" applyBorder="1" applyAlignment="1">
      <alignment horizontal="center" vertical="center" wrapText="1"/>
    </xf>
    <xf numFmtId="0" fontId="8" fillId="25" borderId="43" xfId="0" applyFont="1" applyFill="1" applyBorder="1" applyAlignment="1">
      <alignment horizontal="center" vertical="center" wrapText="1"/>
    </xf>
    <xf numFmtId="0" fontId="8" fillId="22" borderId="22" xfId="0" applyFont="1" applyFill="1" applyBorder="1" applyAlignment="1">
      <alignment horizontal="center" vertical="center" wrapText="1"/>
    </xf>
    <xf numFmtId="0" fontId="8" fillId="22" borderId="21" xfId="0" applyFont="1" applyFill="1" applyBorder="1" applyAlignment="1">
      <alignment horizontal="center" vertical="center" wrapText="1"/>
    </xf>
    <xf numFmtId="0" fontId="8" fillId="22" borderId="40" xfId="0" applyFont="1" applyFill="1" applyBorder="1" applyAlignment="1">
      <alignment horizontal="center" vertical="center" wrapText="1"/>
    </xf>
    <xf numFmtId="0" fontId="8" fillId="23" borderId="41" xfId="0" applyFont="1" applyFill="1" applyBorder="1" applyAlignment="1">
      <alignment horizontal="center" vertical="center" wrapText="1"/>
    </xf>
    <xf numFmtId="0" fontId="8" fillId="26" borderId="38" xfId="0" applyFont="1" applyFill="1" applyBorder="1" applyAlignment="1">
      <alignment horizontal="center" vertical="center" wrapText="1"/>
    </xf>
    <xf numFmtId="0" fontId="8" fillId="26" borderId="6" xfId="0" applyFont="1" applyFill="1" applyBorder="1" applyAlignment="1">
      <alignment horizontal="center" vertical="center" wrapText="1"/>
    </xf>
    <xf numFmtId="0" fontId="0" fillId="0" borderId="5" xfId="0" applyBorder="1" applyAlignment="1">
      <alignment horizontal="center" vertical="center" wrapText="1"/>
    </xf>
    <xf numFmtId="0" fontId="0" fillId="0" borderId="38" xfId="0" applyBorder="1" applyAlignment="1">
      <alignment horizontal="center" vertical="center" wrapText="1"/>
    </xf>
    <xf numFmtId="0" fontId="0" fillId="0" borderId="43" xfId="0" applyBorder="1" applyAlignment="1">
      <alignment horizontal="center" vertical="center" wrapText="1"/>
    </xf>
    <xf numFmtId="0" fontId="0" fillId="0" borderId="6" xfId="0" applyBorder="1" applyAlignment="1">
      <alignment horizontal="center" vertical="center" wrapText="1"/>
    </xf>
    <xf numFmtId="0" fontId="0" fillId="0" borderId="48" xfId="0" applyBorder="1" applyAlignment="1">
      <alignment vertical="center" wrapText="1"/>
    </xf>
    <xf numFmtId="0" fontId="0" fillId="0" borderId="0" xfId="0" applyAlignment="1">
      <alignment vertical="center" wrapText="1"/>
    </xf>
    <xf numFmtId="0" fontId="0" fillId="0" borderId="49" xfId="0" applyBorder="1" applyAlignment="1">
      <alignment vertical="center" wrapText="1"/>
    </xf>
    <xf numFmtId="0" fontId="0" fillId="0" borderId="3" xfId="0" applyBorder="1" applyAlignment="1">
      <alignment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17" fillId="0" borderId="7" xfId="0" applyFont="1" applyBorder="1" applyAlignment="1">
      <alignment horizontal="center"/>
    </xf>
    <xf numFmtId="0" fontId="17" fillId="0" borderId="8" xfId="0" applyFont="1" applyBorder="1" applyAlignment="1">
      <alignment horizontal="center"/>
    </xf>
    <xf numFmtId="0" fontId="17" fillId="0" borderId="16" xfId="0" applyFont="1" applyBorder="1" applyAlignment="1">
      <alignment horizontal="center"/>
    </xf>
    <xf numFmtId="0" fontId="17" fillId="0" borderId="53"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46" xfId="0" applyFont="1" applyBorder="1" applyAlignment="1">
      <alignment horizontal="center" vertical="center" wrapText="1"/>
    </xf>
    <xf numFmtId="0" fontId="31" fillId="11" borderId="53" xfId="0" applyFont="1" applyFill="1" applyBorder="1" applyAlignment="1">
      <alignment horizontal="center" vertical="center" wrapText="1"/>
    </xf>
    <xf numFmtId="0" fontId="31" fillId="11" borderId="58" xfId="0" applyFont="1" applyFill="1" applyBorder="1" applyAlignment="1">
      <alignment horizontal="center" vertical="center" wrapText="1"/>
    </xf>
    <xf numFmtId="0" fontId="31" fillId="11" borderId="46" xfId="0" applyFont="1" applyFill="1" applyBorder="1" applyAlignment="1">
      <alignment horizontal="center" vertical="center" wrapText="1"/>
    </xf>
    <xf numFmtId="0" fontId="31" fillId="5" borderId="53" xfId="0" applyFont="1" applyFill="1" applyBorder="1" applyAlignment="1">
      <alignment horizontal="center" vertical="center" wrapText="1"/>
    </xf>
    <xf numFmtId="0" fontId="31" fillId="5" borderId="58" xfId="0" applyFont="1" applyFill="1" applyBorder="1" applyAlignment="1">
      <alignment horizontal="center" vertical="center" wrapText="1"/>
    </xf>
    <xf numFmtId="0" fontId="31" fillId="5" borderId="46" xfId="0" applyFont="1" applyFill="1" applyBorder="1" applyAlignment="1">
      <alignment horizontal="center" vertical="center" wrapText="1"/>
    </xf>
    <xf numFmtId="0" fontId="32" fillId="10" borderId="53" xfId="0" applyFont="1" applyFill="1" applyBorder="1" applyAlignment="1">
      <alignment horizontal="center" vertical="center" wrapText="1"/>
    </xf>
    <xf numFmtId="0" fontId="32" fillId="10" borderId="58" xfId="0" applyFont="1" applyFill="1" applyBorder="1" applyAlignment="1">
      <alignment horizontal="center" vertical="center" wrapText="1"/>
    </xf>
    <xf numFmtId="0" fontId="31" fillId="9" borderId="53" xfId="0" applyFont="1" applyFill="1" applyBorder="1" applyAlignment="1">
      <alignment horizontal="center" vertical="center" wrapText="1"/>
    </xf>
    <xf numFmtId="0" fontId="31" fillId="9" borderId="58" xfId="0" applyFont="1" applyFill="1" applyBorder="1" applyAlignment="1">
      <alignment horizontal="center" vertical="center" wrapText="1"/>
    </xf>
    <xf numFmtId="0" fontId="31" fillId="9" borderId="46" xfId="0" applyFont="1" applyFill="1" applyBorder="1" applyAlignment="1">
      <alignment horizontal="center" vertical="center" wrapText="1"/>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16" xfId="0" applyFont="1" applyBorder="1" applyAlignment="1">
      <alignment horizontal="center" vertical="center"/>
    </xf>
    <xf numFmtId="0" fontId="25" fillId="0" borderId="7"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47" xfId="0" applyFont="1" applyBorder="1" applyAlignment="1">
      <alignment horizontal="center" vertical="center" wrapText="1"/>
    </xf>
    <xf numFmtId="0" fontId="25" fillId="0" borderId="48" xfId="0" applyFont="1" applyBorder="1" applyAlignment="1">
      <alignment horizontal="center" vertical="center" wrapText="1"/>
    </xf>
    <xf numFmtId="0" fontId="25" fillId="0" borderId="49" xfId="0" applyFont="1" applyBorder="1" applyAlignment="1">
      <alignment horizontal="center" vertical="center" wrapText="1"/>
    </xf>
    <xf numFmtId="0" fontId="7" fillId="3" borderId="34"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9" fillId="0" borderId="17"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14" fontId="9" fillId="0" borderId="30" xfId="0" applyNumberFormat="1" applyFont="1" applyBorder="1" applyAlignment="1">
      <alignment horizontal="center" vertical="center" wrapText="1"/>
    </xf>
    <xf numFmtId="0" fontId="9" fillId="0" borderId="32" xfId="0" applyFont="1" applyBorder="1" applyAlignment="1">
      <alignment horizontal="center" vertical="center" wrapText="1"/>
    </xf>
    <xf numFmtId="0" fontId="8" fillId="19" borderId="7" xfId="0" applyFont="1" applyFill="1" applyBorder="1" applyAlignment="1">
      <alignment horizontal="center" vertical="center" wrapText="1"/>
    </xf>
    <xf numFmtId="0" fontId="8" fillId="19" borderId="8" xfId="0" applyFont="1" applyFill="1" applyBorder="1" applyAlignment="1">
      <alignment horizontal="center" vertical="center" wrapText="1"/>
    </xf>
    <xf numFmtId="0" fontId="8" fillId="19" borderId="16" xfId="0" applyFont="1" applyFill="1" applyBorder="1" applyAlignment="1">
      <alignment horizontal="center" vertical="center" wrapText="1"/>
    </xf>
    <xf numFmtId="0" fontId="8" fillId="20" borderId="7" xfId="0" applyFont="1" applyFill="1" applyBorder="1" applyAlignment="1">
      <alignment horizontal="center" vertical="center" wrapText="1"/>
    </xf>
    <xf numFmtId="0" fontId="8" fillId="20" borderId="16" xfId="0" applyFont="1" applyFill="1" applyBorder="1" applyAlignment="1">
      <alignment horizontal="center" vertical="center" wrapText="1"/>
    </xf>
    <xf numFmtId="0" fontId="8" fillId="20" borderId="13" xfId="0" applyFont="1" applyFill="1" applyBorder="1" applyAlignment="1">
      <alignment horizontal="center" vertical="center" wrapText="1"/>
    </xf>
    <xf numFmtId="0" fontId="8" fillId="20" borderId="14" xfId="0" applyFont="1" applyFill="1" applyBorder="1" applyAlignment="1">
      <alignment horizontal="center" vertical="center" wrapText="1"/>
    </xf>
    <xf numFmtId="0" fontId="8" fillId="20" borderId="15"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0" borderId="27"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3" borderId="2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0" borderId="5" xfId="0" applyFill="1" applyBorder="1" applyAlignment="1">
      <alignment vertical="center" wrapText="1"/>
    </xf>
  </cellXfs>
  <cellStyles count="7">
    <cellStyle name="Normal" xfId="0" builtinId="0"/>
    <cellStyle name="Normal - Style1 2" xfId="2" xr:uid="{00000000-0005-0000-0000-000001000000}"/>
    <cellStyle name="Normal 2" xfId="4" xr:uid="{00000000-0005-0000-0000-000002000000}"/>
    <cellStyle name="Normal 2 2" xfId="3" xr:uid="{00000000-0005-0000-0000-000003000000}"/>
    <cellStyle name="Normal 2 2 2" xfId="5" xr:uid="{C4B32403-6F8A-4113-8A09-2459F0C573E5}"/>
    <cellStyle name="Normal 3" xfId="6" xr:uid="{6ADEC509-C3A4-451C-88E4-B98627DBCB01}"/>
    <cellStyle name="Porcentaje" xfId="1" builtinId="5"/>
  </cellStyles>
  <dxfs count="101">
    <dxf>
      <fill>
        <patternFill>
          <bgColor rgb="FF00B050"/>
        </patternFill>
      </fill>
    </dxf>
    <dxf>
      <fill>
        <patternFill>
          <bgColor rgb="FFFF0000"/>
        </patternFill>
      </fill>
    </dxf>
    <dxf>
      <fill>
        <patternFill>
          <bgColor rgb="FFE26B0A"/>
        </patternFill>
      </fill>
    </dxf>
    <dxf>
      <fill>
        <patternFill>
          <bgColor rgb="FFFFFF00"/>
        </patternFill>
      </fill>
    </dxf>
    <dxf>
      <fill>
        <patternFill>
          <bgColor rgb="FFFFC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E26B0A"/>
        </patternFill>
      </fill>
    </dxf>
    <dxf>
      <fill>
        <patternFill>
          <bgColor rgb="FF92D050"/>
        </patternFill>
      </fill>
    </dxf>
    <dxf>
      <fill>
        <patternFill>
          <bgColor rgb="FFFFFF0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ill>
        <patternFill>
          <bgColor rgb="FFFF0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ill>
        <patternFill>
          <bgColor rgb="FFFF0000"/>
        </patternFill>
      </fill>
    </dxf>
    <dxf>
      <font>
        <color theme="1"/>
      </font>
      <fill>
        <patternFill>
          <bgColor rgb="FFFFC00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ill>
        <patternFill>
          <bgColor rgb="FFFF0000"/>
        </patternFill>
      </fill>
    </dxf>
    <dxf>
      <font>
        <color theme="1"/>
      </font>
      <fill>
        <patternFill>
          <bgColor rgb="FF92D050"/>
        </patternFill>
      </fill>
    </dxf>
    <dxf>
      <font>
        <color theme="1"/>
      </font>
      <fill>
        <patternFill>
          <bgColor rgb="FFFFC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CF052"/>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CF052"/>
        </patternFill>
      </fill>
    </dxf>
    <dxf>
      <font>
        <color theme="1"/>
      </font>
      <fill>
        <patternFill>
          <bgColor rgb="FFFFC000"/>
        </patternFill>
      </fill>
    </dxf>
    <dxf>
      <fill>
        <patternFill>
          <bgColor rgb="FF00B050"/>
        </patternFill>
      </fill>
    </dxf>
    <dxf>
      <fill>
        <patternFill>
          <bgColor rgb="FFFF0000"/>
        </patternFill>
      </fill>
    </dxf>
    <dxf>
      <fill>
        <patternFill>
          <bgColor rgb="FFE26B0A"/>
        </patternFill>
      </fill>
    </dxf>
    <dxf>
      <fill>
        <patternFill>
          <bgColor rgb="FFFFFF00"/>
        </patternFill>
      </fill>
    </dxf>
    <dxf>
      <fill>
        <patternFill>
          <bgColor rgb="FFFFC000"/>
        </patternFill>
      </fill>
    </dxf>
    <dxf>
      <fill>
        <patternFill>
          <bgColor rgb="FF92D050"/>
        </patternFill>
      </fill>
    </dxf>
    <dxf>
      <fill>
        <patternFill>
          <bgColor rgb="FFFFFF00"/>
        </patternFill>
      </fill>
    </dxf>
    <dxf>
      <fill>
        <patternFill>
          <bgColor rgb="FFE26B0A"/>
        </patternFill>
      </fill>
    </dxf>
    <dxf>
      <fill>
        <patternFill>
          <bgColor rgb="FFFF0000"/>
        </patternFill>
      </fill>
    </dxf>
    <dxf>
      <fill>
        <patternFill>
          <bgColor rgb="FF92D05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ill>
        <patternFill>
          <bgColor rgb="FFFF0000"/>
        </patternFill>
      </fill>
    </dxf>
    <dxf>
      <fill>
        <patternFill>
          <bgColor theme="5"/>
        </patternFill>
      </fill>
    </dxf>
    <dxf>
      <fill>
        <patternFill>
          <bgColor rgb="FFFFFF00"/>
        </patternFill>
      </fill>
    </dxf>
    <dxf>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E26B0A"/>
        </patternFill>
      </fill>
    </dxf>
    <dxf>
      <fill>
        <patternFill>
          <bgColor rgb="FFFF0000"/>
        </patternFill>
      </fill>
    </dxf>
    <dxf>
      <fill>
        <patternFill>
          <bgColor rgb="FFFF0000"/>
        </patternFill>
      </fill>
    </dxf>
    <dxf>
      <fill>
        <patternFill>
          <bgColor rgb="FFE26B0A"/>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E26B0A"/>
        </patternFill>
      </fill>
    </dxf>
    <dxf>
      <fill>
        <patternFill>
          <bgColor rgb="FFFF000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CF052"/>
        </patternFill>
      </fill>
    </dxf>
    <dxf>
      <font>
        <color theme="1"/>
      </font>
      <fill>
        <patternFill>
          <bgColor rgb="FFFFC000"/>
        </patternFill>
      </fill>
    </dxf>
    <dxf>
      <fill>
        <patternFill>
          <bgColor rgb="FFFF000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ill>
        <patternFill>
          <bgColor rgb="FFFF000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ill>
        <patternFill>
          <bgColor rgb="FFFF0000"/>
        </patternFill>
      </fill>
    </dxf>
  </dxfs>
  <tableStyles count="0" defaultTableStyle="TableStyleMedium2" defaultPivotStyle="PivotStyleLight16"/>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39</xdr:col>
      <xdr:colOff>1035844</xdr:colOff>
      <xdr:row>1</xdr:row>
      <xdr:rowOff>57831</xdr:rowOff>
    </xdr:from>
    <xdr:to>
      <xdr:col>40</xdr:col>
      <xdr:colOff>680357</xdr:colOff>
      <xdr:row>2</xdr:row>
      <xdr:rowOff>255864</xdr:rowOff>
    </xdr:to>
    <xdr:pic>
      <xdr:nvPicPr>
        <xdr:cNvPr id="2" name="Imagen 8">
          <a:extLst>
            <a:ext uri="{FF2B5EF4-FFF2-40B4-BE49-F238E27FC236}">
              <a16:creationId xmlns:a16="http://schemas.microsoft.com/office/drawing/2014/main" id="{F25B440D-A9C6-4C9A-A9E9-66BC81F970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54469" y="219756"/>
          <a:ext cx="1006588" cy="407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45</xdr:col>
      <xdr:colOff>1054894</xdr:colOff>
      <xdr:row>1</xdr:row>
      <xdr:rowOff>67356</xdr:rowOff>
    </xdr:from>
    <xdr:to>
      <xdr:col>46</xdr:col>
      <xdr:colOff>146957</xdr:colOff>
      <xdr:row>2</xdr:row>
      <xdr:rowOff>265389</xdr:rowOff>
    </xdr:to>
    <xdr:pic>
      <xdr:nvPicPr>
        <xdr:cNvPr id="3" name="Imagen 8">
          <a:extLst>
            <a:ext uri="{FF2B5EF4-FFF2-40B4-BE49-F238E27FC236}">
              <a16:creationId xmlns:a16="http://schemas.microsoft.com/office/drawing/2014/main" id="{1EBBDDFE-D735-4A4A-81B4-D0A43F8000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94544" y="229281"/>
          <a:ext cx="806563" cy="407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44</xdr:col>
      <xdr:colOff>403111</xdr:colOff>
      <xdr:row>2</xdr:row>
      <xdr:rowOff>60097</xdr:rowOff>
    </xdr:from>
    <xdr:to>
      <xdr:col>45</xdr:col>
      <xdr:colOff>90977</xdr:colOff>
      <xdr:row>3</xdr:row>
      <xdr:rowOff>254000</xdr:rowOff>
    </xdr:to>
    <xdr:pic>
      <xdr:nvPicPr>
        <xdr:cNvPr id="2" name="Imagen 8">
          <a:extLst>
            <a:ext uri="{FF2B5EF4-FFF2-40B4-BE49-F238E27FC236}">
              <a16:creationId xmlns:a16="http://schemas.microsoft.com/office/drawing/2014/main" id="{D543AAD5-12A0-4A8B-9F95-710649F272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09861" y="377597"/>
          <a:ext cx="1084866" cy="670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323850</xdr:colOff>
      <xdr:row>1</xdr:row>
      <xdr:rowOff>38100</xdr:rowOff>
    </xdr:from>
    <xdr:to>
      <xdr:col>7</xdr:col>
      <xdr:colOff>323850</xdr:colOff>
      <xdr:row>1</xdr:row>
      <xdr:rowOff>333375</xdr:rowOff>
    </xdr:to>
    <xdr:pic>
      <xdr:nvPicPr>
        <xdr:cNvPr id="2" name="21 Imagen" descr="C:\Users\GDOCUMENTAL01\AppData\Local\Microsoft\Windows\Temporary Internet Files\Content.Outlook\76P9MKH1\LOGO FORMATO JPG.jp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39025" y="209550"/>
          <a:ext cx="619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A2638-0B03-4A5E-962C-3FF4FCBFBF88}">
  <dimension ref="A2:BY15"/>
  <sheetViews>
    <sheetView zoomScaleNormal="100" workbookViewId="0">
      <selection activeCell="B2" sqref="B2:E5"/>
    </sheetView>
  </sheetViews>
  <sheetFormatPr baseColWidth="10" defaultColWidth="11.42578125" defaultRowHeight="12.75" x14ac:dyDescent="0.2"/>
  <cols>
    <col min="1" max="1" width="5.140625" style="3" customWidth="1"/>
    <col min="2" max="2" width="31.28515625" style="6" customWidth="1"/>
    <col min="3" max="3" width="38.42578125" style="6" customWidth="1"/>
    <col min="4" max="4" width="23.5703125" style="6" customWidth="1"/>
    <col min="5" max="5" width="65.42578125" style="6" customWidth="1"/>
    <col min="6" max="6" width="62" style="21" customWidth="1"/>
    <col min="7" max="7" width="38" style="3" customWidth="1"/>
    <col min="8" max="8" width="53" style="3" customWidth="1"/>
    <col min="9" max="9" width="30.7109375" style="3" customWidth="1"/>
    <col min="10" max="10" width="32.140625" style="3" customWidth="1"/>
    <col min="11" max="11" width="27.42578125" style="33" customWidth="1"/>
    <col min="12" max="12" width="38.28515625" style="33" customWidth="1"/>
    <col min="13" max="13" width="33.140625" style="33" customWidth="1"/>
    <col min="14" max="14" width="39" style="33" customWidth="1"/>
    <col min="15" max="15" width="28.7109375" style="33" customWidth="1"/>
    <col min="16" max="16" width="36.140625" style="33" customWidth="1"/>
    <col min="17" max="17" width="32.140625" style="82" customWidth="1"/>
    <col min="18" max="18" width="32.42578125" style="3" customWidth="1"/>
    <col min="19" max="19" width="26.85546875" style="3" customWidth="1"/>
    <col min="20" max="20" width="22.28515625" style="32" customWidth="1"/>
    <col min="21" max="21" width="19.7109375" style="3" customWidth="1"/>
    <col min="22" max="22" width="21.140625" style="32" customWidth="1"/>
    <col min="23" max="23" width="25.42578125" style="3" customWidth="1"/>
    <col min="24" max="24" width="32.42578125" style="6" customWidth="1"/>
    <col min="25" max="25" width="51.5703125" style="3" customWidth="1"/>
    <col min="26" max="26" width="17.28515625" style="3" customWidth="1"/>
    <col min="27" max="27" width="51" style="3" customWidth="1"/>
    <col min="28" max="28" width="23.5703125" style="3" customWidth="1"/>
    <col min="29" max="29" width="26.28515625" style="3" customWidth="1"/>
    <col min="30" max="30" width="21.85546875" style="3" customWidth="1"/>
    <col min="31" max="31" width="22.28515625" style="3" customWidth="1"/>
    <col min="32" max="32" width="24.7109375" style="3" customWidth="1"/>
    <col min="33" max="33" width="31" style="3" bestFit="1" customWidth="1"/>
    <col min="34" max="34" width="18.28515625" style="3" customWidth="1"/>
    <col min="35" max="35" width="23.5703125" style="3" customWidth="1"/>
    <col min="36" max="36" width="20.42578125" style="3" customWidth="1"/>
    <col min="37" max="37" width="21.5703125" style="3" customWidth="1"/>
    <col min="38" max="38" width="16.85546875" style="3" customWidth="1"/>
    <col min="39" max="39" width="20.85546875" style="3" customWidth="1"/>
    <col min="40" max="40" width="20.42578125" style="3" customWidth="1"/>
    <col min="41" max="41" width="37.28515625" style="3" customWidth="1"/>
    <col min="42" max="42" width="29.85546875" style="3" customWidth="1"/>
    <col min="43" max="43" width="19.5703125" style="3" customWidth="1"/>
    <col min="44" max="44" width="18.85546875" style="3" customWidth="1"/>
    <col min="45" max="45" width="17.42578125" style="3" customWidth="1"/>
    <col min="46" max="46" width="25.7109375" style="3" customWidth="1"/>
    <col min="47" max="47" width="23" style="3" customWidth="1"/>
    <col min="48" max="48" width="11.42578125" style="3"/>
    <col min="49" max="49" width="19.28515625" style="3" customWidth="1"/>
    <col min="50" max="16384" width="11.42578125" style="3"/>
  </cols>
  <sheetData>
    <row r="2" spans="1:77" ht="16.5" customHeight="1" x14ac:dyDescent="0.2">
      <c r="B2" s="168" t="s">
        <v>0</v>
      </c>
      <c r="C2" s="168"/>
      <c r="D2" s="168"/>
      <c r="E2" s="168"/>
      <c r="F2" s="169" t="s">
        <v>1</v>
      </c>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c r="AJ2" s="169"/>
      <c r="AK2" s="169"/>
      <c r="AL2" s="169"/>
      <c r="AM2" s="169"/>
      <c r="AN2" s="169"/>
      <c r="AO2" s="169"/>
      <c r="AP2" s="169"/>
      <c r="AQ2" s="169"/>
      <c r="AR2" s="170"/>
      <c r="AS2" s="170"/>
      <c r="AT2" s="170"/>
      <c r="AU2" s="170"/>
      <c r="AV2" s="170"/>
      <c r="AW2" s="170"/>
      <c r="BH2" s="30"/>
      <c r="BI2" s="30"/>
      <c r="BJ2" s="30"/>
      <c r="BK2" s="30"/>
      <c r="BL2" s="30"/>
      <c r="BM2" s="30"/>
      <c r="BN2" s="30"/>
      <c r="BO2" s="30"/>
      <c r="BP2" s="30"/>
      <c r="BQ2" s="30"/>
      <c r="BR2" s="30"/>
      <c r="BS2" s="30"/>
      <c r="BT2" s="30"/>
      <c r="BU2" s="30"/>
      <c r="BV2" s="30"/>
    </row>
    <row r="3" spans="1:77" ht="24" customHeight="1" x14ac:dyDescent="0.2">
      <c r="B3" s="168"/>
      <c r="C3" s="168"/>
      <c r="D3" s="168"/>
      <c r="E3" s="168"/>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70"/>
      <c r="AS3" s="170"/>
      <c r="AT3" s="170"/>
      <c r="AU3" s="170"/>
      <c r="AV3" s="170"/>
      <c r="AW3" s="170"/>
      <c r="BH3" s="30"/>
      <c r="BI3" s="30"/>
      <c r="BJ3" s="30"/>
      <c r="BK3" s="30"/>
      <c r="BL3" s="30"/>
      <c r="BM3" s="30"/>
      <c r="BN3" s="30"/>
      <c r="BO3" s="30"/>
      <c r="BP3" s="30"/>
      <c r="BQ3" s="30"/>
      <c r="BR3" s="30"/>
      <c r="BS3" s="30"/>
      <c r="BT3" s="30"/>
      <c r="BU3" s="30"/>
      <c r="BV3" s="30"/>
    </row>
    <row r="4" spans="1:77" ht="15" customHeight="1" x14ac:dyDescent="0.2">
      <c r="B4" s="168"/>
      <c r="C4" s="168"/>
      <c r="D4" s="168"/>
      <c r="E4" s="168"/>
      <c r="F4" s="169" t="s">
        <v>2</v>
      </c>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2">
        <v>45470</v>
      </c>
      <c r="AS4" s="162"/>
      <c r="AT4" s="162"/>
      <c r="AU4" s="162"/>
      <c r="AV4" s="162"/>
      <c r="AW4" s="162"/>
      <c r="BH4" s="30"/>
      <c r="BI4" s="30"/>
      <c r="BJ4" s="30"/>
      <c r="BK4" s="30"/>
      <c r="BL4" s="30"/>
      <c r="BM4" s="30"/>
      <c r="BN4" s="30"/>
      <c r="BO4" s="30"/>
      <c r="BP4" s="30"/>
      <c r="BQ4" s="30"/>
      <c r="BR4" s="30"/>
      <c r="BS4" s="30"/>
      <c r="BT4" s="30"/>
      <c r="BU4" s="30"/>
      <c r="BV4" s="30"/>
    </row>
    <row r="5" spans="1:77" x14ac:dyDescent="0.2">
      <c r="B5" s="168"/>
      <c r="C5" s="168"/>
      <c r="D5" s="168"/>
      <c r="E5" s="168"/>
      <c r="F5" s="169"/>
      <c r="G5" s="169"/>
      <c r="H5" s="169"/>
      <c r="I5" s="169"/>
      <c r="J5" s="169"/>
      <c r="K5" s="169"/>
      <c r="L5" s="169"/>
      <c r="M5" s="169"/>
      <c r="N5" s="169"/>
      <c r="O5" s="169"/>
      <c r="P5" s="169"/>
      <c r="Q5" s="169"/>
      <c r="R5" s="169"/>
      <c r="S5" s="169"/>
      <c r="T5" s="169"/>
      <c r="U5" s="169"/>
      <c r="V5" s="169"/>
      <c r="W5" s="169"/>
      <c r="X5" s="169"/>
      <c r="Y5" s="169"/>
      <c r="Z5" s="169"/>
      <c r="AA5" s="169"/>
      <c r="AB5" s="169"/>
      <c r="AC5" s="169"/>
      <c r="AD5" s="169"/>
      <c r="AE5" s="169"/>
      <c r="AF5" s="169"/>
      <c r="AG5" s="169"/>
      <c r="AH5" s="169"/>
      <c r="AI5" s="169"/>
      <c r="AJ5" s="169"/>
      <c r="AK5" s="169"/>
      <c r="AL5" s="169"/>
      <c r="AM5" s="169"/>
      <c r="AN5" s="169"/>
      <c r="AO5" s="169"/>
      <c r="AP5" s="169"/>
      <c r="AQ5" s="169"/>
      <c r="AR5" s="162"/>
      <c r="AS5" s="162"/>
      <c r="AT5" s="162"/>
      <c r="AU5" s="162"/>
      <c r="AV5" s="162"/>
      <c r="AW5" s="162"/>
    </row>
    <row r="6" spans="1:77" x14ac:dyDescent="0.2">
      <c r="B6" s="121"/>
      <c r="C6" s="121"/>
      <c r="D6" s="121"/>
      <c r="E6" s="121"/>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8"/>
      <c r="AS6" s="78"/>
      <c r="AT6" s="78"/>
      <c r="AU6" s="78"/>
      <c r="AV6" s="78"/>
      <c r="AW6" s="78"/>
    </row>
    <row r="7" spans="1:77" s="46" customFormat="1" x14ac:dyDescent="0.2">
      <c r="A7" s="3"/>
      <c r="B7" s="163" t="s">
        <v>3</v>
      </c>
      <c r="C7" s="163"/>
      <c r="D7" s="163"/>
      <c r="E7" s="163"/>
      <c r="F7" s="163"/>
      <c r="G7" s="163"/>
      <c r="H7" s="163"/>
      <c r="I7" s="163"/>
      <c r="J7" s="163"/>
      <c r="K7" s="163"/>
      <c r="L7" s="163"/>
      <c r="M7" s="163"/>
      <c r="N7" s="164" t="s">
        <v>4</v>
      </c>
      <c r="O7" s="164"/>
      <c r="P7" s="164"/>
      <c r="Q7" s="164"/>
      <c r="R7" s="164"/>
      <c r="S7" s="164"/>
      <c r="T7" s="164"/>
      <c r="U7" s="164"/>
      <c r="V7" s="164"/>
      <c r="W7" s="164"/>
      <c r="X7" s="164"/>
      <c r="Y7" s="164"/>
      <c r="Z7" s="165" t="s">
        <v>5</v>
      </c>
      <c r="AA7" s="165"/>
      <c r="AB7" s="165"/>
      <c r="AC7" s="165"/>
      <c r="AD7" s="165"/>
      <c r="AE7" s="165"/>
      <c r="AF7" s="165"/>
      <c r="AG7" s="165"/>
      <c r="AH7" s="165"/>
      <c r="AI7" s="165"/>
      <c r="AJ7" s="166" t="s">
        <v>6</v>
      </c>
      <c r="AK7" s="166"/>
      <c r="AL7" s="166"/>
      <c r="AM7" s="166"/>
      <c r="AN7" s="166"/>
      <c r="AO7" s="166"/>
      <c r="AP7" s="166"/>
      <c r="AQ7" s="166"/>
      <c r="AR7" s="167" t="s">
        <v>7</v>
      </c>
      <c r="AS7" s="167"/>
      <c r="AT7" s="167"/>
      <c r="AU7" s="167"/>
      <c r="AV7" s="167"/>
      <c r="AW7" s="167"/>
      <c r="AX7" s="3"/>
      <c r="AY7" s="3"/>
      <c r="AZ7" s="3"/>
      <c r="BA7" s="3"/>
      <c r="BB7" s="3"/>
      <c r="BC7" s="3"/>
      <c r="BD7" s="3"/>
      <c r="BE7" s="3"/>
      <c r="BF7" s="3"/>
      <c r="BG7" s="3"/>
      <c r="BH7" s="3"/>
      <c r="BI7" s="3"/>
      <c r="BJ7" s="3"/>
      <c r="BK7" s="3"/>
      <c r="BL7" s="3"/>
      <c r="BM7" s="3"/>
      <c r="BN7" s="3"/>
      <c r="BO7" s="3"/>
      <c r="BP7" s="3"/>
      <c r="BQ7" s="3"/>
      <c r="BR7" s="45"/>
    </row>
    <row r="8" spans="1:77" s="48" customFormat="1" x14ac:dyDescent="0.2">
      <c r="A8" s="3"/>
      <c r="B8" s="173" t="s">
        <v>8</v>
      </c>
      <c r="C8" s="172" t="s">
        <v>9</v>
      </c>
      <c r="D8" s="172" t="s">
        <v>10</v>
      </c>
      <c r="E8" s="173" t="s">
        <v>11</v>
      </c>
      <c r="F8" s="172" t="s">
        <v>12</v>
      </c>
      <c r="G8" s="173" t="s">
        <v>13</v>
      </c>
      <c r="H8" s="172" t="s">
        <v>14</v>
      </c>
      <c r="I8" s="172" t="s">
        <v>15</v>
      </c>
      <c r="J8" s="176" t="s">
        <v>16</v>
      </c>
      <c r="K8" s="176" t="s">
        <v>17</v>
      </c>
      <c r="L8" s="171" t="s">
        <v>18</v>
      </c>
      <c r="M8" s="171" t="s">
        <v>19</v>
      </c>
      <c r="N8" s="178" t="s">
        <v>20</v>
      </c>
      <c r="O8" s="200"/>
      <c r="P8" s="201"/>
      <c r="Q8" s="178" t="s">
        <v>21</v>
      </c>
      <c r="R8" s="179"/>
      <c r="S8" s="179"/>
      <c r="T8" s="180"/>
      <c r="U8" s="178" t="s">
        <v>21</v>
      </c>
      <c r="V8" s="179"/>
      <c r="W8" s="180"/>
      <c r="X8" s="178" t="s">
        <v>22</v>
      </c>
      <c r="Y8" s="180"/>
      <c r="Z8" s="181" t="s">
        <v>23</v>
      </c>
      <c r="AA8" s="183" t="s">
        <v>24</v>
      </c>
      <c r="AB8" s="183" t="s">
        <v>25</v>
      </c>
      <c r="AC8" s="183" t="s">
        <v>26</v>
      </c>
      <c r="AD8" s="183"/>
      <c r="AE8" s="183"/>
      <c r="AF8" s="183"/>
      <c r="AG8" s="183"/>
      <c r="AH8" s="183"/>
      <c r="AI8" s="183"/>
      <c r="AJ8" s="194" t="s">
        <v>20</v>
      </c>
      <c r="AK8" s="195"/>
      <c r="AL8" s="198" t="s">
        <v>21</v>
      </c>
      <c r="AM8" s="195"/>
      <c r="AN8" s="190" t="s">
        <v>27</v>
      </c>
      <c r="AO8" s="190" t="s">
        <v>28</v>
      </c>
      <c r="AP8" s="190" t="s">
        <v>29</v>
      </c>
      <c r="AQ8" s="192" t="s">
        <v>30</v>
      </c>
      <c r="AR8" s="185" t="s">
        <v>7</v>
      </c>
      <c r="AS8" s="185" t="s">
        <v>31</v>
      </c>
      <c r="AT8" s="185" t="s">
        <v>32</v>
      </c>
      <c r="AU8" s="185" t="s">
        <v>33</v>
      </c>
      <c r="AV8" s="185" t="s">
        <v>34</v>
      </c>
      <c r="AW8" s="185" t="s">
        <v>35</v>
      </c>
      <c r="AX8" s="3"/>
      <c r="AY8" s="3"/>
      <c r="AZ8" s="3"/>
      <c r="BA8" s="3"/>
      <c r="BB8" s="3"/>
      <c r="BC8" s="3"/>
      <c r="BD8" s="3"/>
      <c r="BE8" s="3"/>
      <c r="BF8" s="3"/>
      <c r="BG8" s="3"/>
      <c r="BH8" s="3"/>
      <c r="BI8" s="3"/>
      <c r="BJ8" s="3"/>
      <c r="BK8" s="3"/>
      <c r="BL8" s="3"/>
      <c r="BM8" s="3"/>
      <c r="BN8" s="3"/>
      <c r="BO8" s="3"/>
      <c r="BP8" s="3"/>
      <c r="BQ8" s="3"/>
      <c r="BR8" s="47"/>
    </row>
    <row r="9" spans="1:77" s="35" customFormat="1" ht="88.5" customHeight="1" x14ac:dyDescent="0.25">
      <c r="A9" s="4"/>
      <c r="B9" s="174"/>
      <c r="C9" s="175"/>
      <c r="D9" s="175"/>
      <c r="E9" s="174"/>
      <c r="F9" s="175"/>
      <c r="G9" s="174"/>
      <c r="H9" s="175"/>
      <c r="I9" s="175"/>
      <c r="J9" s="177"/>
      <c r="K9" s="177"/>
      <c r="L9" s="172"/>
      <c r="M9" s="172"/>
      <c r="N9" s="202"/>
      <c r="O9" s="203"/>
      <c r="P9" s="204"/>
      <c r="Q9" s="120" t="s">
        <v>36</v>
      </c>
      <c r="R9" s="64" t="s">
        <v>37</v>
      </c>
      <c r="S9" s="64" t="s">
        <v>38</v>
      </c>
      <c r="T9" s="64" t="s">
        <v>39</v>
      </c>
      <c r="U9" s="178"/>
      <c r="V9" s="179"/>
      <c r="W9" s="180"/>
      <c r="X9" s="178"/>
      <c r="Y9" s="180"/>
      <c r="Z9" s="182"/>
      <c r="AA9" s="184"/>
      <c r="AB9" s="184"/>
      <c r="AC9" s="23" t="s">
        <v>40</v>
      </c>
      <c r="AD9" s="23" t="s">
        <v>41</v>
      </c>
      <c r="AE9" s="23" t="s">
        <v>42</v>
      </c>
      <c r="AF9" s="23" t="s">
        <v>43</v>
      </c>
      <c r="AG9" s="23" t="s">
        <v>44</v>
      </c>
      <c r="AH9" s="23" t="s">
        <v>45</v>
      </c>
      <c r="AI9" s="118" t="s">
        <v>46</v>
      </c>
      <c r="AJ9" s="196"/>
      <c r="AK9" s="197"/>
      <c r="AL9" s="199"/>
      <c r="AM9" s="197"/>
      <c r="AN9" s="191"/>
      <c r="AO9" s="191"/>
      <c r="AP9" s="191"/>
      <c r="AQ9" s="193"/>
      <c r="AR9" s="186"/>
      <c r="AS9" s="186"/>
      <c r="AT9" s="186"/>
      <c r="AU9" s="186"/>
      <c r="AV9" s="186"/>
      <c r="AW9" s="186"/>
      <c r="AX9" s="4"/>
      <c r="AY9" s="4"/>
      <c r="AZ9" s="4"/>
      <c r="BA9" s="4"/>
      <c r="BB9" s="4"/>
      <c r="BC9" s="4"/>
      <c r="BD9" s="4"/>
      <c r="BE9" s="4"/>
      <c r="BF9" s="4"/>
      <c r="BG9" s="4"/>
      <c r="BH9" s="4"/>
      <c r="BI9" s="4"/>
      <c r="BJ9" s="4"/>
      <c r="BK9" s="4"/>
      <c r="BL9" s="4"/>
      <c r="BM9" s="4"/>
      <c r="BN9" s="4"/>
      <c r="BO9" s="4"/>
      <c r="BP9" s="4"/>
      <c r="BQ9" s="4"/>
      <c r="BR9" s="49"/>
    </row>
    <row r="10" spans="1:77" ht="409.5" x14ac:dyDescent="0.2">
      <c r="B10" s="13" t="s">
        <v>47</v>
      </c>
      <c r="C10" s="79" t="s">
        <v>48</v>
      </c>
      <c r="D10" s="13" t="s">
        <v>49</v>
      </c>
      <c r="E10" s="80" t="s">
        <v>50</v>
      </c>
      <c r="F10" s="13" t="s">
        <v>51</v>
      </c>
      <c r="G10" s="13" t="s">
        <v>52</v>
      </c>
      <c r="H10" s="13" t="s">
        <v>53</v>
      </c>
      <c r="I10" s="13" t="s">
        <v>54</v>
      </c>
      <c r="J10" s="13" t="s">
        <v>55</v>
      </c>
      <c r="K10" s="13" t="s">
        <v>56</v>
      </c>
      <c r="L10" s="119"/>
      <c r="M10" s="119"/>
      <c r="N10" s="13" t="s">
        <v>57</v>
      </c>
      <c r="O10" s="13" t="s">
        <v>58</v>
      </c>
      <c r="P10" s="13" t="s">
        <v>58</v>
      </c>
      <c r="Q10" s="13" t="s">
        <v>59</v>
      </c>
      <c r="R10" s="13" t="s">
        <v>60</v>
      </c>
      <c r="S10" s="13" t="s">
        <v>61</v>
      </c>
      <c r="T10" s="13" t="s">
        <v>62</v>
      </c>
      <c r="U10" s="13" t="s">
        <v>63</v>
      </c>
      <c r="V10" s="13" t="s">
        <v>64</v>
      </c>
      <c r="W10" s="13" t="s">
        <v>64</v>
      </c>
      <c r="X10" s="13" t="s">
        <v>65</v>
      </c>
      <c r="Y10" s="13" t="s">
        <v>66</v>
      </c>
      <c r="Z10" s="81" t="s">
        <v>67</v>
      </c>
      <c r="AA10" s="13" t="s">
        <v>68</v>
      </c>
      <c r="AB10" s="13" t="s">
        <v>69</v>
      </c>
      <c r="AC10" s="13" t="s">
        <v>70</v>
      </c>
      <c r="AD10" s="13" t="s">
        <v>71</v>
      </c>
      <c r="AE10" s="13" t="s">
        <v>72</v>
      </c>
      <c r="AF10" s="13" t="s">
        <v>73</v>
      </c>
      <c r="AG10" s="13" t="s">
        <v>74</v>
      </c>
      <c r="AH10" s="13" t="s">
        <v>75</v>
      </c>
      <c r="AI10" s="13" t="s">
        <v>76</v>
      </c>
      <c r="AJ10" s="13" t="s">
        <v>77</v>
      </c>
      <c r="AK10" s="13" t="s">
        <v>58</v>
      </c>
      <c r="AL10" s="13" t="s">
        <v>77</v>
      </c>
      <c r="AM10" s="13" t="s">
        <v>64</v>
      </c>
      <c r="AN10" s="13" t="s">
        <v>65</v>
      </c>
      <c r="AO10" s="13" t="s">
        <v>66</v>
      </c>
      <c r="AP10" s="13" t="s">
        <v>78</v>
      </c>
      <c r="AQ10" s="13" t="s">
        <v>79</v>
      </c>
      <c r="AR10" s="13" t="s">
        <v>80</v>
      </c>
      <c r="AS10" s="13" t="s">
        <v>81</v>
      </c>
      <c r="AT10" s="13" t="s">
        <v>82</v>
      </c>
      <c r="AU10" s="13" t="s">
        <v>83</v>
      </c>
      <c r="AV10" s="13" t="s">
        <v>84</v>
      </c>
      <c r="AW10" s="13" t="s">
        <v>85</v>
      </c>
    </row>
    <row r="11" spans="1:77" x14ac:dyDescent="0.2">
      <c r="B11" s="187" t="s">
        <v>86</v>
      </c>
      <c r="C11" s="188"/>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c r="AQ11" s="188"/>
      <c r="AR11" s="188"/>
      <c r="AS11" s="188"/>
      <c r="AT11" s="188"/>
      <c r="AU11" s="188"/>
      <c r="AV11" s="188"/>
      <c r="AW11" s="189"/>
    </row>
    <row r="12" spans="1:77" s="36" customFormat="1" ht="136.5" customHeight="1" x14ac:dyDescent="0.25">
      <c r="A12" s="6"/>
      <c r="B12" s="13" t="s">
        <v>87</v>
      </c>
      <c r="C12" s="19" t="s">
        <v>88</v>
      </c>
      <c r="D12" s="24" t="s">
        <v>89</v>
      </c>
      <c r="E12" s="123" t="s">
        <v>90</v>
      </c>
      <c r="F12" s="89" t="s">
        <v>91</v>
      </c>
      <c r="G12" s="123" t="s">
        <v>92</v>
      </c>
      <c r="H12" s="19" t="s">
        <v>93</v>
      </c>
      <c r="I12" s="19" t="s">
        <v>94</v>
      </c>
      <c r="J12" s="13" t="s">
        <v>95</v>
      </c>
      <c r="K12" s="13" t="s">
        <v>96</v>
      </c>
      <c r="L12" s="123" t="s">
        <v>97</v>
      </c>
      <c r="M12" s="13" t="s">
        <v>98</v>
      </c>
      <c r="N12" s="13" t="s">
        <v>99</v>
      </c>
      <c r="O12" s="51">
        <f>+VLOOKUP(N12,Probabilidad!$D$5:$E$9,2,FALSE)</f>
        <v>0.4</v>
      </c>
      <c r="P12" s="50" t="str">
        <f>+VLOOKUP(N12,Probabilidad!$D$5:$F$9,3,FALSE)</f>
        <v>Baja</v>
      </c>
      <c r="Q12" s="126">
        <v>1</v>
      </c>
      <c r="R12" s="126">
        <v>1</v>
      </c>
      <c r="S12" s="126">
        <v>1</v>
      </c>
      <c r="T12" s="126">
        <v>3</v>
      </c>
      <c r="U12" s="75">
        <f>Q12+R12+S12+T12</f>
        <v>6</v>
      </c>
      <c r="V12" s="50">
        <f>+IF(U12&lt;=4,"20"%,IF(AND(U12&gt;=5,U12&lt;=8),40%,IF(AND(U12&gt;=9,U12&lt;=12),60%,IF(AND(U12&gt;=13,U12&lt;=14),80%,IF(U12&gt;14,100%)))))</f>
        <v>0.4</v>
      </c>
      <c r="W12" s="75" t="str">
        <f>+VLOOKUP(V12,Impacto!$J$5:$K$9,2,FALSE)</f>
        <v>Menor</v>
      </c>
      <c r="X12" s="51">
        <f>+O12*V12</f>
        <v>0.16000000000000003</v>
      </c>
      <c r="Y12" s="35" t="str">
        <f t="shared" ref="Y12" si="0">+IF(X12&lt;=11%,"Bajo",IF(AND(X12&gt;=12%,X12&lt;=39%),"Moderado",IF(AND(X12&gt;=40%,X12&lt;=64%),"Alto",IF(X12&gt;64%,"Extremo",""))))</f>
        <v>Moderado</v>
      </c>
      <c r="Z12" s="36">
        <v>1</v>
      </c>
      <c r="AA12" s="28" t="s">
        <v>100</v>
      </c>
      <c r="AB12" s="17" t="str">
        <f>IF(OR(AC12="Preventivo",AC12="Detectivo"),"Probabilidad",IF(AC12="Correctivo","Impacto",""))</f>
        <v>Probabilidad</v>
      </c>
      <c r="AC12" s="20" t="s">
        <v>101</v>
      </c>
      <c r="AD12" s="20" t="s">
        <v>102</v>
      </c>
      <c r="AE12" s="5" t="str">
        <f t="shared" ref="AE12" si="1">IF(AND(AC12="Preventivo",AD12="Automático"),"50%",IF(AND(AC12="Preventivo",AD12="Manual"),"40%",IF(AND(AC12="Detectivo",AD12="Automático"),"40%",IF(AND(AC12="Detectivo",AD12="Manual"),"30%",IF(AND(AC12="Correctivo",AD12="Automático"),"35%",IF(AND(AC12="Correctivo",AD12="Manual"),"25%",""))))))</f>
        <v>40%</v>
      </c>
      <c r="AF12" s="20" t="s">
        <v>103</v>
      </c>
      <c r="AG12" s="20" t="s">
        <v>104</v>
      </c>
      <c r="AH12" s="20" t="s">
        <v>105</v>
      </c>
      <c r="AI12" s="19" t="s">
        <v>106</v>
      </c>
      <c r="AJ12" s="51">
        <f>IFERROR(IF(AB12="Probabilidad",(O12-(O12*AE12)),IF(AB12="Impacto",V12,"")),"")</f>
        <v>0.24</v>
      </c>
      <c r="AK12" s="34" t="str">
        <f t="shared" ref="AK12" si="2">IFERROR(IF(AJ12="","",IF(AJ12&lt;=0.2,"Muy Baja",IF(AJ12&lt;=0.4,"Baja",IF(AJ12&lt;=0.6,"Media",IF(AJ12&lt;=0.8,"Alta","Muy Alta"))))),"")</f>
        <v>Baja</v>
      </c>
      <c r="AL12" s="51">
        <f>IFERROR(IF(AB12="Impacto",(V12-(V12*AE12)),IF(AB12="Probabilidad",V12,"")),"")</f>
        <v>0.4</v>
      </c>
      <c r="AM12" s="34" t="str">
        <f t="shared" ref="AM12" si="3">IFERROR(IF(AL12="","",IF(AL12&lt;=0.2,"Leve",IF(AL12&lt;=0.4,"Menor",IF(AL12&lt;=0.6,"Moderado",IF(AL12&lt;=0.8,"Mayor","Catastrófico"))))),"")</f>
        <v>Menor</v>
      </c>
      <c r="AN12" s="5">
        <f>+AJ12*AL12</f>
        <v>9.6000000000000002E-2</v>
      </c>
      <c r="AO12" s="35" t="str">
        <f t="shared" ref="AO12" si="4">+IF(AN12&lt;=11%,"Bajo",IF(AND(AN12&gt;=12%,AN12&lt;=39%),"Moderado",IF(AND(AN12&gt;=40%,AN12&lt;=64%),"Alto",IF(AN12&gt;64%,"Extremo",""))))</f>
        <v>Bajo</v>
      </c>
      <c r="AP12" s="35" t="str">
        <f>+AO12</f>
        <v>Bajo</v>
      </c>
      <c r="AQ12" s="20" t="s">
        <v>107</v>
      </c>
      <c r="AR12" s="13"/>
      <c r="AS12" s="126"/>
      <c r="AT12" s="53"/>
      <c r="AU12" s="53"/>
      <c r="AV12" s="19"/>
      <c r="AW12" s="18" t="s">
        <v>108</v>
      </c>
      <c r="AX12" s="21"/>
      <c r="AY12" s="6"/>
      <c r="AZ12" s="6"/>
      <c r="BA12" s="6"/>
      <c r="BB12" s="6"/>
      <c r="BC12" s="6"/>
      <c r="BD12" s="6"/>
      <c r="BE12" s="6"/>
      <c r="BF12" s="6"/>
      <c r="BG12" s="6"/>
      <c r="BH12" s="6"/>
      <c r="BI12" s="6"/>
      <c r="BJ12" s="6"/>
      <c r="BK12" s="6"/>
      <c r="BL12" s="6"/>
      <c r="BM12" s="6"/>
      <c r="BN12" s="6"/>
      <c r="BO12" s="6"/>
      <c r="BP12" s="6"/>
      <c r="BQ12" s="6"/>
      <c r="BR12" s="54"/>
      <c r="BS12" s="52"/>
      <c r="BT12" s="52"/>
      <c r="BU12" s="52"/>
      <c r="BV12" s="52"/>
      <c r="BW12" s="52"/>
      <c r="BX12" s="52"/>
      <c r="BY12" s="52"/>
    </row>
    <row r="15" spans="1:77" x14ac:dyDescent="0.2">
      <c r="L15" s="22"/>
    </row>
  </sheetData>
  <mergeCells count="43">
    <mergeCell ref="AV8:AV9"/>
    <mergeCell ref="AW8:AW9"/>
    <mergeCell ref="B11:AW11"/>
    <mergeCell ref="AP8:AP9"/>
    <mergeCell ref="AQ8:AQ9"/>
    <mergeCell ref="AR8:AR9"/>
    <mergeCell ref="AS8:AS9"/>
    <mergeCell ref="AT8:AT9"/>
    <mergeCell ref="AU8:AU9"/>
    <mergeCell ref="AB8:AB9"/>
    <mergeCell ref="AC8:AI8"/>
    <mergeCell ref="AJ8:AK9"/>
    <mergeCell ref="AL8:AM9"/>
    <mergeCell ref="AN8:AN9"/>
    <mergeCell ref="AO8:AO9"/>
    <mergeCell ref="N8:P9"/>
    <mergeCell ref="Q8:T8"/>
    <mergeCell ref="U8:W9"/>
    <mergeCell ref="X8:Y9"/>
    <mergeCell ref="Z8:Z9"/>
    <mergeCell ref="AA8:AA9"/>
    <mergeCell ref="M8:M9"/>
    <mergeCell ref="B8:B9"/>
    <mergeCell ref="C8:C9"/>
    <mergeCell ref="D8:D9"/>
    <mergeCell ref="E8:E9"/>
    <mergeCell ref="F8:F9"/>
    <mergeCell ref="G8:G9"/>
    <mergeCell ref="H8:H9"/>
    <mergeCell ref="I8:I9"/>
    <mergeCell ref="J8:J9"/>
    <mergeCell ref="K8:K9"/>
    <mergeCell ref="L8:L9"/>
    <mergeCell ref="AR4:AW5"/>
    <mergeCell ref="B7:M7"/>
    <mergeCell ref="N7:Y7"/>
    <mergeCell ref="Z7:AI7"/>
    <mergeCell ref="AJ7:AQ7"/>
    <mergeCell ref="AR7:AW7"/>
    <mergeCell ref="B2:E5"/>
    <mergeCell ref="F2:AQ3"/>
    <mergeCell ref="AR2:AW3"/>
    <mergeCell ref="F4:AQ5"/>
  </mergeCells>
  <conditionalFormatting sqref="P12">
    <cfRule type="containsText" dxfId="100" priority="1" operator="containsText" text="Muy Alta">
      <formula>NOT(ISERROR(SEARCH("Muy Alta",P12)))</formula>
    </cfRule>
    <cfRule type="containsText" dxfId="99" priority="2" operator="containsText" text="Muy baja">
      <formula>NOT(ISERROR(SEARCH("Muy baja",P12)))</formula>
    </cfRule>
    <cfRule type="containsText" dxfId="98" priority="3" operator="containsText" text="Baja">
      <formula>NOT(ISERROR(SEARCH("Baja",P12)))</formula>
    </cfRule>
    <cfRule type="containsText" dxfId="97" priority="4" operator="containsText" text="Media">
      <formula>NOT(ISERROR(SEARCH("Media",P12)))</formula>
    </cfRule>
    <cfRule type="containsText" dxfId="96" priority="5" operator="containsText" text="Alta">
      <formula>NOT(ISERROR(SEARCH("Alta",P12)))</formula>
    </cfRule>
    <cfRule type="containsText" dxfId="95" priority="6" operator="containsText" text="Muy Alta">
      <formula>NOT(ISERROR(SEARCH("Muy Alta",P12)))</formula>
    </cfRule>
    <cfRule type="containsText" dxfId="94" priority="7" operator="containsText" text="Muy baja">
      <formula>NOT(ISERROR(SEARCH("Muy baja",P12)))</formula>
    </cfRule>
    <cfRule type="containsText" dxfId="93" priority="8" operator="containsText" text="Baja">
      <formula>NOT(ISERROR(SEARCH("Baja",P12)))</formula>
    </cfRule>
    <cfRule type="containsText" dxfId="92" priority="9" operator="containsText" text="Media">
      <formula>NOT(ISERROR(SEARCH("Media",P12)))</formula>
    </cfRule>
    <cfRule type="containsText" dxfId="91" priority="10" operator="containsText" text="Alta">
      <formula>NOT(ISERROR(SEARCH("Alta",P12)))</formula>
    </cfRule>
  </conditionalFormatting>
  <conditionalFormatting sqref="R1 R13:R1048576">
    <cfRule type="containsText" dxfId="90" priority="106" operator="containsText" text="Muy Alta">
      <formula>NOT(ISERROR(SEARCH("Muy Alta",R1)))</formula>
    </cfRule>
  </conditionalFormatting>
  <conditionalFormatting sqref="U12:W12">
    <cfRule type="containsText" dxfId="89" priority="33" operator="containsText" text="Mayor">
      <formula>NOT(ISERROR(SEARCH("Mayor",U12)))</formula>
    </cfRule>
    <cfRule type="containsText" dxfId="88" priority="32" operator="containsText" text="Moderado">
      <formula>NOT(ISERROR(SEARCH("Moderado",U12)))</formula>
    </cfRule>
    <cfRule type="containsText" dxfId="87" priority="31" operator="containsText" text="Menor">
      <formula>NOT(ISERROR(SEARCH("Menor",U12)))</formula>
    </cfRule>
    <cfRule type="containsText" dxfId="86" priority="30" operator="containsText" text="Leve">
      <formula>NOT(ISERROR(SEARCH("Leve",U12)))</formula>
    </cfRule>
    <cfRule type="containsText" dxfId="85" priority="29" operator="containsText" text="Catastrófico">
      <formula>NOT(ISERROR(SEARCH("Catastrófico",U12)))</formula>
    </cfRule>
  </conditionalFormatting>
  <conditionalFormatting sqref="W1 W13:W1048576">
    <cfRule type="containsText" dxfId="84" priority="102" operator="containsText" text="Extremo">
      <formula>NOT(ISERROR(SEARCH("Extremo",W1)))</formula>
    </cfRule>
    <cfRule type="containsText" dxfId="83" priority="103" operator="containsText" text="Alto">
      <formula>NOT(ISERROR(SEARCH("Alto",W1)))</formula>
    </cfRule>
    <cfRule type="containsText" dxfId="82" priority="104" operator="containsText" text="Medio">
      <formula>NOT(ISERROR(SEARCH("Medio",W1)))</formula>
    </cfRule>
    <cfRule type="containsText" dxfId="81" priority="105" operator="containsText" text="Bajo">
      <formula>NOT(ISERROR(SEARCH("Bajo",W1)))</formula>
    </cfRule>
  </conditionalFormatting>
  <conditionalFormatting sqref="Y8:Y10">
    <cfRule type="containsText" dxfId="80" priority="45" operator="containsText" text="Bajo">
      <formula>NOT(ISERROR(SEARCH("Bajo",Y8)))</formula>
    </cfRule>
    <cfRule type="containsText" dxfId="79" priority="44" operator="containsText" text="Medio">
      <formula>NOT(ISERROR(SEARCH("Medio",Y8)))</formula>
    </cfRule>
    <cfRule type="containsText" dxfId="78" priority="43" operator="containsText" text="Alto">
      <formula>NOT(ISERROR(SEARCH("Alto",Y8)))</formula>
    </cfRule>
    <cfRule type="containsText" dxfId="77" priority="42" operator="containsText" text="Extremo">
      <formula>NOT(ISERROR(SEARCH("Extremo",Y8)))</formula>
    </cfRule>
  </conditionalFormatting>
  <conditionalFormatting sqref="Y12">
    <cfRule type="containsText" dxfId="76" priority="15" operator="containsText" text="Extremo">
      <formula>NOT(ISERROR(SEARCH("Extremo",Y12)))</formula>
    </cfRule>
    <cfRule type="containsText" dxfId="75" priority="16" operator="containsText" text="Alto">
      <formula>NOT(ISERROR(SEARCH("Alto",Y12)))</formula>
    </cfRule>
    <cfRule type="containsText" dxfId="74" priority="17" operator="containsText" text="Moderado">
      <formula>NOT(ISERROR(SEARCH("Moderado",Y12)))</formula>
    </cfRule>
    <cfRule type="containsText" dxfId="73" priority="18" operator="containsText" text="Bajo">
      <formula>NOT(ISERROR(SEARCH("Bajo",Y12)))</formula>
    </cfRule>
  </conditionalFormatting>
  <conditionalFormatting sqref="AK12">
    <cfRule type="cellIs" dxfId="72" priority="24" operator="equal">
      <formula>"Muy Alta"</formula>
    </cfRule>
    <cfRule type="cellIs" dxfId="71" priority="25" operator="equal">
      <formula>"Alta"</formula>
    </cfRule>
    <cfRule type="cellIs" dxfId="70" priority="26" operator="equal">
      <formula>"Media"</formula>
    </cfRule>
    <cfRule type="cellIs" dxfId="69" priority="27" operator="equal">
      <formula>"Baja"</formula>
    </cfRule>
    <cfRule type="cellIs" dxfId="68" priority="28" operator="equal">
      <formula>"Muy Baja"</formula>
    </cfRule>
  </conditionalFormatting>
  <conditionalFormatting sqref="AM1">
    <cfRule type="containsText" dxfId="67" priority="98" operator="containsText" text="Bajo">
      <formula>NOT(ISERROR(SEARCH("Bajo",AM1)))</formula>
    </cfRule>
    <cfRule type="containsText" dxfId="66" priority="99" operator="containsText" text="Medio">
      <formula>NOT(ISERROR(SEARCH("Medio",AM1)))</formula>
    </cfRule>
    <cfRule type="containsText" dxfId="65" priority="100" operator="containsText" text="Alto">
      <formula>NOT(ISERROR(SEARCH("Alto",AM1)))</formula>
    </cfRule>
    <cfRule type="containsText" dxfId="64" priority="101" operator="containsText" text="Extremo">
      <formula>NOT(ISERROR(SEARCH("Extremo",AM1)))</formula>
    </cfRule>
  </conditionalFormatting>
  <conditionalFormatting sqref="AM12">
    <cfRule type="cellIs" dxfId="63" priority="22" operator="equal">
      <formula>"Leve"</formula>
    </cfRule>
    <cfRule type="cellIs" dxfId="62" priority="23" operator="equal">
      <formula>"Moderado"</formula>
    </cfRule>
    <cfRule type="cellIs" dxfId="61" priority="21" operator="equal">
      <formula>"Menor"</formula>
    </cfRule>
    <cfRule type="cellIs" dxfId="60" priority="20" operator="equal">
      <formula>"Mayor"</formula>
    </cfRule>
    <cfRule type="cellIs" dxfId="59" priority="19" operator="equal">
      <formula>"Catastrófico"</formula>
    </cfRule>
  </conditionalFormatting>
  <conditionalFormatting sqref="AM13:AM1048576">
    <cfRule type="containsText" dxfId="58" priority="71" operator="containsText" text="Medio">
      <formula>NOT(ISERROR(SEARCH("Medio",AM13)))</formula>
    </cfRule>
    <cfRule type="containsText" dxfId="57" priority="72" operator="containsText" text="Alto">
      <formula>NOT(ISERROR(SEARCH("Alto",AM13)))</formula>
    </cfRule>
    <cfRule type="containsText" dxfId="56" priority="73" operator="containsText" text="Extremo">
      <formula>NOT(ISERROR(SEARCH("Extremo",AM13)))</formula>
    </cfRule>
    <cfRule type="containsText" dxfId="55" priority="66" operator="containsText" text="Bajo">
      <formula>NOT(ISERROR(SEARCH("Bajo",AM13)))</formula>
    </cfRule>
  </conditionalFormatting>
  <conditionalFormatting sqref="AO10">
    <cfRule type="containsText" dxfId="54" priority="54" operator="containsText" text="Extremo">
      <formula>NOT(ISERROR(SEARCH("Extremo",AO10)))</formula>
    </cfRule>
    <cfRule type="containsText" dxfId="53" priority="55" operator="containsText" text="Alto">
      <formula>NOT(ISERROR(SEARCH("Alto",AO10)))</formula>
    </cfRule>
    <cfRule type="containsText" dxfId="52" priority="56" operator="containsText" text="Medio">
      <formula>NOT(ISERROR(SEARCH("Medio",AO10)))</formula>
    </cfRule>
    <cfRule type="containsText" dxfId="51" priority="57" operator="containsText" text="Bajo">
      <formula>NOT(ISERROR(SEARCH("Bajo",AO10)))</formula>
    </cfRule>
  </conditionalFormatting>
  <conditionalFormatting sqref="AO8:AP8">
    <cfRule type="containsText" dxfId="50" priority="62" operator="containsText" text="Alto">
      <formula>NOT(ISERROR(SEARCH("Alto",AO8)))</formula>
    </cfRule>
  </conditionalFormatting>
  <conditionalFormatting sqref="AO12:AP12">
    <cfRule type="containsText" dxfId="49" priority="13" operator="containsText" text="Moderado">
      <formula>NOT(ISERROR(SEARCH("Moderado",AO12)))</formula>
    </cfRule>
    <cfRule type="containsText" dxfId="48" priority="12" operator="containsText" text="Alto">
      <formula>NOT(ISERROR(SEARCH("Alto",AO12)))</formula>
    </cfRule>
    <cfRule type="containsText" dxfId="47" priority="11" operator="containsText" text="Extremo">
      <formula>NOT(ISERROR(SEARCH("Extremo",AO12)))</formula>
    </cfRule>
    <cfRule type="containsText" dxfId="46" priority="14" operator="containsText" text="Bajo">
      <formula>NOT(ISERROR(SEARCH("Bajo",AO12)))</formula>
    </cfRule>
  </conditionalFormatting>
  <dataValidations count="1">
    <dataValidation type="custom" allowBlank="1" showInputMessage="1" showErrorMessage="1" error="Recuerde que las acciones se generan bajo la medida de mitigar el riesgo" sqref="AT12" xr:uid="{6E42450D-41E2-4680-9572-7F208215DD16}"/>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70B76CDA-BFE7-41AE-861F-CFA232D900B5}">
          <x14:formula1>
            <xm:f>Datos!$P$5:$P$6</xm:f>
          </x14:formula1>
          <xm:sqref>AW12</xm:sqref>
        </x14:dataValidation>
        <x14:dataValidation type="list" allowBlank="1" showInputMessage="1" showErrorMessage="1" xr:uid="{388C8CA4-3DE4-44F6-8DCF-FEAACADFB66C}">
          <x14:formula1>
            <xm:f>Datos!$O$5:$O$7</xm:f>
          </x14:formula1>
          <xm:sqref>AQ12</xm:sqref>
        </x14:dataValidation>
        <x14:dataValidation type="list" allowBlank="1" showInputMessage="1" showErrorMessage="1" xr:uid="{3888FBC5-185C-472D-9EB6-1799FBBB3639}">
          <x14:formula1>
            <xm:f>Datos!$N$5:$N$6</xm:f>
          </x14:formula1>
          <xm:sqref>AH12</xm:sqref>
        </x14:dataValidation>
        <x14:dataValidation type="list" allowBlank="1" showInputMessage="1" showErrorMessage="1" xr:uid="{881391FE-C29B-463F-ADED-81A0B065E93C}">
          <x14:formula1>
            <xm:f>Datos!$M$5:$M$6</xm:f>
          </x14:formula1>
          <xm:sqref>AG12</xm:sqref>
        </x14:dataValidation>
        <x14:dataValidation type="list" allowBlank="1" showInputMessage="1" showErrorMessage="1" xr:uid="{DA6C1663-6B1C-49D7-A9C7-CCA68561EEDE}">
          <x14:formula1>
            <xm:f>Datos!$L$5:$L$6</xm:f>
          </x14:formula1>
          <xm:sqref>AF12</xm:sqref>
        </x14:dataValidation>
        <x14:dataValidation type="list" allowBlank="1" showInputMessage="1" showErrorMessage="1" xr:uid="{60774751-C919-437D-9E06-6E249A8EFC07}">
          <x14:formula1>
            <xm:f>Datos!$K$5:$K$6</xm:f>
          </x14:formula1>
          <xm:sqref>AD12</xm:sqref>
        </x14:dataValidation>
        <x14:dataValidation type="list" allowBlank="1" showInputMessage="1" showErrorMessage="1" xr:uid="{22F30CD0-ED53-4F1F-993C-425C68BC2F3C}">
          <x14:formula1>
            <xm:f>Datos!$J$5:$J$7</xm:f>
          </x14:formula1>
          <xm:sqref>AC12</xm:sqref>
        </x14:dataValidation>
        <x14:dataValidation type="list" allowBlank="1" showInputMessage="1" showErrorMessage="1" xr:uid="{3C87EA5E-0DF5-462E-9EEE-5161E7A65BB4}">
          <x14:formula1>
            <xm:f>Datos!$I$5:$I$10</xm:f>
          </x14:formula1>
          <xm:sqref>M12</xm:sqref>
        </x14:dataValidation>
        <x14:dataValidation type="list" allowBlank="1" showInputMessage="1" showErrorMessage="1" xr:uid="{6DE43027-44A5-4110-A6BC-872A20CCA386}">
          <x14:formula1>
            <xm:f>Impacto!$I$5:$I$9</xm:f>
          </x14:formula1>
          <xm:sqref>Q12:T12</xm:sqref>
        </x14:dataValidation>
        <x14:dataValidation type="list" allowBlank="1" showInputMessage="1" showErrorMessage="1" xr:uid="{E585ED8D-424C-49FD-8EF0-3CAB81BC5808}">
          <x14:formula1>
            <xm:f>Probabilidad!$D$5:$D$9</xm:f>
          </x14:formula1>
          <xm:sqref>N12</xm:sqref>
        </x14:dataValidation>
        <x14:dataValidation type="list" allowBlank="1" showInputMessage="1" showErrorMessage="1" xr:uid="{3BDEF984-2F13-4F2D-A549-1467285AD5D9}">
          <x14:formula1>
            <xm:f>Datos!$G$5:$G$8</xm:f>
          </x14:formula1>
          <xm:sqref>K12</xm:sqref>
        </x14:dataValidation>
        <x14:dataValidation type="list" allowBlank="1" showInputMessage="1" showErrorMessage="1" xr:uid="{71E7E715-4B0A-4454-A182-E399A1417F96}">
          <x14:formula1>
            <xm:f>Datos!$F$5:$F$14</xm:f>
          </x14:formula1>
          <xm:sqref>J12</xm:sqref>
        </x14:dataValidation>
        <x14:dataValidation type="list" allowBlank="1" showInputMessage="1" showErrorMessage="1" xr:uid="{2ABCC722-88A8-4A8F-BE12-0D769900D490}">
          <x14:formula1>
            <xm:f>Datos!$E$5:$E$11</xm:f>
          </x14:formula1>
          <xm:sqref>I12</xm:sqref>
        </x14:dataValidation>
        <x14:dataValidation type="list" allowBlank="1" showInputMessage="1" showErrorMessage="1" xr:uid="{C8FD0E79-0882-41B3-92E4-7242B9EEF322}">
          <x14:formula1>
            <xm:f>Datos!$D$5:$D$16</xm:f>
          </x14:formula1>
          <xm:sqref>H12</xm:sqref>
        </x14:dataValidation>
        <x14:dataValidation type="list" allowBlank="1" showInputMessage="1" showErrorMessage="1" xr:uid="{7E1C8E09-7DE6-4E31-9FFA-3F1BA0D036EF}">
          <x14:formula1>
            <xm:f>Datos!$C$5:$C$74</xm:f>
          </x14:formula1>
          <xm:sqref>C12</xm:sqref>
        </x14:dataValidation>
        <x14:dataValidation type="list" allowBlank="1" showInputMessage="1" showErrorMessage="1" xr:uid="{E495B176-6A21-4890-895C-05B50D4C367F}">
          <x14:formula1>
            <xm:f>Datos!$B$5:$B$74</xm:f>
          </x14:formula1>
          <xm:sqref>B12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3:A21"/>
  <sheetViews>
    <sheetView workbookViewId="0">
      <selection activeCell="A19" sqref="A19"/>
    </sheetView>
  </sheetViews>
  <sheetFormatPr baseColWidth="10" defaultColWidth="11.42578125" defaultRowHeight="12.75" x14ac:dyDescent="0.2"/>
  <cols>
    <col min="1" max="1" width="32.85546875" style="1" customWidth="1"/>
    <col min="2" max="16384" width="11.42578125" style="1"/>
  </cols>
  <sheetData>
    <row r="3" spans="1:1" x14ac:dyDescent="0.2">
      <c r="A3" s="2" t="s">
        <v>101</v>
      </c>
    </row>
    <row r="4" spans="1:1" x14ac:dyDescent="0.2">
      <c r="A4" s="2" t="s">
        <v>195</v>
      </c>
    </row>
    <row r="5" spans="1:1" x14ac:dyDescent="0.2">
      <c r="A5" s="2" t="s">
        <v>204</v>
      </c>
    </row>
    <row r="6" spans="1:1" x14ac:dyDescent="0.2">
      <c r="A6" s="2" t="s">
        <v>187</v>
      </c>
    </row>
    <row r="7" spans="1:1" x14ac:dyDescent="0.2">
      <c r="A7" s="2" t="s">
        <v>102</v>
      </c>
    </row>
    <row r="8" spans="1:1" x14ac:dyDescent="0.2">
      <c r="A8" s="2" t="s">
        <v>103</v>
      </c>
    </row>
    <row r="9" spans="1:1" x14ac:dyDescent="0.2">
      <c r="A9" s="2" t="s">
        <v>370</v>
      </c>
    </row>
    <row r="10" spans="1:1" x14ac:dyDescent="0.2">
      <c r="A10" s="2" t="s">
        <v>104</v>
      </c>
    </row>
    <row r="11" spans="1:1" x14ac:dyDescent="0.2">
      <c r="A11" s="2" t="s">
        <v>116</v>
      </c>
    </row>
    <row r="12" spans="1:1" x14ac:dyDescent="0.2">
      <c r="A12" s="2" t="s">
        <v>371</v>
      </c>
    </row>
    <row r="13" spans="1:1" x14ac:dyDescent="0.2">
      <c r="A13" s="2" t="s">
        <v>372</v>
      </c>
    </row>
    <row r="14" spans="1:1" x14ac:dyDescent="0.2">
      <c r="A14" s="2" t="s">
        <v>196</v>
      </c>
    </row>
    <row r="16" spans="1:1" x14ac:dyDescent="0.2">
      <c r="A16" s="2" t="s">
        <v>373</v>
      </c>
    </row>
    <row r="17" spans="1:1" x14ac:dyDescent="0.2">
      <c r="A17" s="2" t="s">
        <v>357</v>
      </c>
    </row>
    <row r="18" spans="1:1" x14ac:dyDescent="0.2">
      <c r="A18" s="2" t="s">
        <v>117</v>
      </c>
    </row>
    <row r="20" spans="1:1" x14ac:dyDescent="0.2">
      <c r="A20" s="2" t="s">
        <v>197</v>
      </c>
    </row>
    <row r="21" spans="1:1" x14ac:dyDescent="0.2">
      <c r="A21" s="2" t="s">
        <v>108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rgb="FF002060"/>
  </sheetPr>
  <dimension ref="A3:BY22"/>
  <sheetViews>
    <sheetView tabSelected="1" topLeftCell="U10" zoomScale="90" zoomScaleNormal="90" workbookViewId="0">
      <selection activeCell="AH10" sqref="AH10"/>
    </sheetView>
  </sheetViews>
  <sheetFormatPr baseColWidth="10" defaultColWidth="11.42578125" defaultRowHeight="12.75" x14ac:dyDescent="0.2"/>
  <cols>
    <col min="1" max="1" width="5.7109375" style="3" customWidth="1"/>
    <col min="2" max="2" width="18.85546875" style="4" customWidth="1"/>
    <col min="3" max="3" width="16.5703125" style="6" customWidth="1"/>
    <col min="4" max="4" width="15.7109375" style="6" customWidth="1"/>
    <col min="5" max="5" width="62.5703125" style="6" customWidth="1"/>
    <col min="6" max="6" width="56.42578125" style="6" customWidth="1"/>
    <col min="7" max="7" width="51.5703125" style="6" customWidth="1"/>
    <col min="8" max="8" width="32" style="21" customWidth="1"/>
    <col min="9" max="9" width="18" style="21" customWidth="1"/>
    <col min="10" max="10" width="23.7109375" style="6" customWidth="1"/>
    <col min="11" max="11" width="13.42578125" style="21" customWidth="1"/>
    <col min="12" max="12" width="20.5703125" style="21" customWidth="1"/>
    <col min="13" max="13" width="18.7109375" style="3" customWidth="1"/>
    <col min="14" max="14" width="23.28515625" style="7" customWidth="1"/>
    <col min="15" max="15" width="8.42578125" style="4" customWidth="1"/>
    <col min="16" max="16" width="11.28515625" style="4" customWidth="1"/>
    <col min="17" max="17" width="11.5703125" style="6" customWidth="1"/>
    <col min="18" max="18" width="14.85546875" style="6" customWidth="1"/>
    <col min="19" max="19" width="15.140625" style="6" customWidth="1"/>
    <col min="20" max="20" width="10.42578125" style="6" customWidth="1"/>
    <col min="21" max="21" width="5.5703125" style="4" customWidth="1"/>
    <col min="22" max="22" width="10" style="117" customWidth="1"/>
    <col min="23" max="23" width="15.5703125" style="4" customWidth="1"/>
    <col min="24" max="24" width="7.28515625" style="117" customWidth="1"/>
    <col min="25" max="25" width="14.42578125" style="6" customWidth="1"/>
    <col min="26" max="26" width="5" style="3" customWidth="1"/>
    <col min="27" max="27" width="68" style="161" customWidth="1"/>
    <col min="28" max="28" width="12" style="3" customWidth="1"/>
    <col min="29" max="29" width="4.85546875" style="3" customWidth="1"/>
    <col min="30" max="30" width="4.140625" style="3" customWidth="1"/>
    <col min="31" max="31" width="5.28515625" style="3" customWidth="1"/>
    <col min="32" max="32" width="4.42578125" style="3" customWidth="1"/>
    <col min="33" max="34" width="4.140625" style="3" customWidth="1"/>
    <col min="35" max="35" width="48.28515625" style="90" customWidth="1"/>
    <col min="36" max="36" width="7" style="3" customWidth="1"/>
    <col min="37" max="37" width="15.28515625" style="3" customWidth="1"/>
    <col min="38" max="38" width="14.5703125" style="3" customWidth="1"/>
    <col min="39" max="39" width="13.28515625" style="3" customWidth="1"/>
    <col min="40" max="40" width="6.42578125" style="3" hidden="1" customWidth="1"/>
    <col min="41" max="41" width="12.140625" style="3" customWidth="1"/>
    <col min="42" max="42" width="11.28515625" style="6" customWidth="1"/>
    <col min="43" max="43" width="14.5703125" style="6" customWidth="1"/>
    <col min="44" max="44" width="61" style="3" customWidth="1"/>
    <col min="45" max="45" width="14.140625" style="3" customWidth="1"/>
    <col min="46" max="46" width="17.7109375" style="3" customWidth="1"/>
    <col min="47" max="47" width="18.28515625" style="3" customWidth="1"/>
    <col min="48" max="48" width="17.140625" style="3" customWidth="1"/>
    <col min="49" max="49" width="14" style="3" customWidth="1"/>
    <col min="50" max="16384" width="11.42578125" style="3"/>
  </cols>
  <sheetData>
    <row r="3" spans="1:77" customFormat="1" ht="15" x14ac:dyDescent="0.25">
      <c r="B3" s="205" t="s">
        <v>0</v>
      </c>
      <c r="C3" s="206"/>
      <c r="D3" s="206"/>
      <c r="E3" s="207"/>
      <c r="F3" s="214" t="s">
        <v>1</v>
      </c>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215"/>
      <c r="AP3" s="215"/>
      <c r="AQ3" s="216"/>
      <c r="AR3" s="170"/>
      <c r="AS3" s="170"/>
      <c r="AT3" s="170"/>
      <c r="AU3" s="170"/>
      <c r="AV3" s="170"/>
      <c r="AW3" s="170"/>
    </row>
    <row r="4" spans="1:77" customFormat="1" ht="15" x14ac:dyDescent="0.25">
      <c r="B4" s="208"/>
      <c r="C4" s="209"/>
      <c r="D4" s="209"/>
      <c r="E4" s="210"/>
      <c r="F4" s="217"/>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9"/>
      <c r="AR4" s="170"/>
      <c r="AS4" s="170"/>
      <c r="AT4" s="170"/>
      <c r="AU4" s="170"/>
      <c r="AV4" s="170"/>
      <c r="AW4" s="170"/>
    </row>
    <row r="5" spans="1:77" customFormat="1" ht="15" x14ac:dyDescent="0.25">
      <c r="B5" s="208"/>
      <c r="C5" s="209"/>
      <c r="D5" s="209"/>
      <c r="E5" s="210"/>
      <c r="F5" s="214" t="s">
        <v>2</v>
      </c>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5"/>
      <c r="AO5" s="215"/>
      <c r="AP5" s="215"/>
      <c r="AQ5" s="216"/>
      <c r="AR5" s="162">
        <v>45470</v>
      </c>
      <c r="AS5" s="162"/>
      <c r="AT5" s="162"/>
      <c r="AU5" s="162"/>
      <c r="AV5" s="162"/>
      <c r="AW5" s="162"/>
    </row>
    <row r="6" spans="1:77" customFormat="1" ht="15" x14ac:dyDescent="0.25">
      <c r="B6" s="211"/>
      <c r="C6" s="212"/>
      <c r="D6" s="212"/>
      <c r="E6" s="213"/>
      <c r="F6" s="217"/>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9"/>
      <c r="AR6" s="162"/>
      <c r="AS6" s="162"/>
      <c r="AT6" s="162"/>
      <c r="AU6" s="162"/>
      <c r="AV6" s="162"/>
      <c r="AW6" s="162"/>
    </row>
    <row r="7" spans="1:77" customFormat="1" ht="15" x14ac:dyDescent="0.25">
      <c r="B7" s="121"/>
      <c r="C7" s="121"/>
      <c r="D7" s="121"/>
      <c r="E7" s="121"/>
      <c r="F7" s="77"/>
      <c r="G7" s="77"/>
      <c r="H7" s="77"/>
      <c r="I7" s="77"/>
      <c r="J7" s="77"/>
      <c r="K7" s="77"/>
      <c r="L7" s="77"/>
      <c r="M7" s="77"/>
      <c r="N7" s="77"/>
      <c r="O7" s="77"/>
      <c r="P7" s="77"/>
      <c r="Q7" s="77"/>
      <c r="R7" s="77"/>
      <c r="S7" s="77"/>
      <c r="T7" s="77"/>
      <c r="U7" s="77"/>
      <c r="V7" s="77"/>
      <c r="W7" s="77"/>
      <c r="X7" s="77"/>
      <c r="Y7" s="77"/>
      <c r="Z7" s="77"/>
      <c r="AA7" s="158"/>
      <c r="AB7" s="77"/>
      <c r="AC7" s="77"/>
      <c r="AD7" s="77"/>
      <c r="AE7" s="77"/>
      <c r="AF7" s="77"/>
      <c r="AG7" s="77"/>
      <c r="AH7" s="77"/>
      <c r="AI7" s="91"/>
      <c r="AJ7" s="77"/>
      <c r="AK7" s="77"/>
      <c r="AL7" s="77"/>
      <c r="AM7" s="77"/>
      <c r="AN7" s="77"/>
      <c r="AO7" s="77"/>
      <c r="AP7" s="77"/>
      <c r="AQ7" s="77"/>
      <c r="AR7" s="78"/>
      <c r="AS7" s="78"/>
      <c r="AT7" s="78"/>
      <c r="AU7" s="78"/>
      <c r="AV7" s="78"/>
      <c r="AW7" s="78"/>
    </row>
    <row r="8" spans="1:77" s="46" customFormat="1" ht="15" x14ac:dyDescent="0.25">
      <c r="A8"/>
      <c r="B8" s="251" t="s">
        <v>3</v>
      </c>
      <c r="C8" s="252"/>
      <c r="D8" s="252"/>
      <c r="E8" s="252"/>
      <c r="F8" s="252"/>
      <c r="G8" s="252"/>
      <c r="H8" s="252"/>
      <c r="I8" s="252"/>
      <c r="J8" s="252"/>
      <c r="K8" s="252"/>
      <c r="L8" s="252"/>
      <c r="M8" s="253"/>
      <c r="N8" s="256" t="s">
        <v>4</v>
      </c>
      <c r="O8" s="257"/>
      <c r="P8" s="257"/>
      <c r="Q8" s="257"/>
      <c r="R8" s="257"/>
      <c r="S8" s="257"/>
      <c r="T8" s="257"/>
      <c r="U8" s="257"/>
      <c r="V8" s="257"/>
      <c r="W8" s="257"/>
      <c r="X8" s="257"/>
      <c r="Y8" s="258"/>
      <c r="Z8" s="220" t="s">
        <v>5</v>
      </c>
      <c r="AA8" s="221"/>
      <c r="AB8" s="221"/>
      <c r="AC8" s="221"/>
      <c r="AD8" s="221"/>
      <c r="AE8" s="221"/>
      <c r="AF8" s="221"/>
      <c r="AG8" s="221"/>
      <c r="AH8" s="221"/>
      <c r="AI8" s="222"/>
      <c r="AJ8" s="223" t="s">
        <v>6</v>
      </c>
      <c r="AK8" s="224"/>
      <c r="AL8" s="224"/>
      <c r="AM8" s="224"/>
      <c r="AN8" s="224"/>
      <c r="AO8" s="224"/>
      <c r="AP8" s="224"/>
      <c r="AQ8" s="225"/>
      <c r="AR8" s="226" t="s">
        <v>7</v>
      </c>
      <c r="AS8" s="226"/>
      <c r="AT8" s="226"/>
      <c r="AU8" s="226"/>
      <c r="AV8" s="226"/>
      <c r="AW8" s="226"/>
      <c r="AX8"/>
      <c r="AY8" s="3"/>
      <c r="AZ8" s="3"/>
      <c r="BA8" s="3"/>
      <c r="BB8" s="3"/>
      <c r="BC8" s="3"/>
      <c r="BD8" s="3"/>
      <c r="BE8" s="3"/>
      <c r="BF8" s="3"/>
      <c r="BG8" s="3"/>
      <c r="BH8" s="3"/>
      <c r="BI8" s="3"/>
      <c r="BJ8" s="3"/>
      <c r="BK8" s="3"/>
      <c r="BL8" s="3"/>
      <c r="BM8" s="3"/>
      <c r="BN8" s="3"/>
      <c r="BO8" s="3"/>
      <c r="BP8" s="3"/>
      <c r="BQ8" s="3"/>
      <c r="BR8" s="45"/>
    </row>
    <row r="9" spans="1:77" s="48" customFormat="1" ht="28.5" customHeight="1" x14ac:dyDescent="0.25">
      <c r="A9"/>
      <c r="B9" s="227" t="s">
        <v>8</v>
      </c>
      <c r="C9" s="229" t="s">
        <v>9</v>
      </c>
      <c r="D9" s="229" t="s">
        <v>10</v>
      </c>
      <c r="E9" s="227" t="s">
        <v>11</v>
      </c>
      <c r="F9" s="229" t="s">
        <v>12</v>
      </c>
      <c r="G9" s="227" t="s">
        <v>13</v>
      </c>
      <c r="H9" s="229" t="s">
        <v>14</v>
      </c>
      <c r="I9" s="229" t="s">
        <v>15</v>
      </c>
      <c r="J9" s="231" t="s">
        <v>16</v>
      </c>
      <c r="K9" s="231" t="s">
        <v>17</v>
      </c>
      <c r="L9" s="229" t="s">
        <v>18</v>
      </c>
      <c r="M9" s="229" t="s">
        <v>19</v>
      </c>
      <c r="N9" s="241" t="s">
        <v>20</v>
      </c>
      <c r="O9" s="254"/>
      <c r="P9" s="242"/>
      <c r="Q9" s="259" t="s">
        <v>21</v>
      </c>
      <c r="R9" s="260"/>
      <c r="S9" s="260"/>
      <c r="T9" s="261"/>
      <c r="U9" s="241" t="s">
        <v>21</v>
      </c>
      <c r="V9" s="254"/>
      <c r="W9" s="242"/>
      <c r="X9" s="241" t="s">
        <v>22</v>
      </c>
      <c r="Y9" s="242"/>
      <c r="Z9" s="245" t="s">
        <v>23</v>
      </c>
      <c r="AA9" s="247" t="s">
        <v>24</v>
      </c>
      <c r="AB9" s="264" t="s">
        <v>25</v>
      </c>
      <c r="AC9" s="266" t="s">
        <v>26</v>
      </c>
      <c r="AD9" s="267"/>
      <c r="AE9" s="267"/>
      <c r="AF9" s="267"/>
      <c r="AG9" s="267"/>
      <c r="AH9" s="267"/>
      <c r="AI9" s="268"/>
      <c r="AJ9" s="233" t="s">
        <v>20</v>
      </c>
      <c r="AK9" s="234"/>
      <c r="AL9" s="237" t="s">
        <v>21</v>
      </c>
      <c r="AM9" s="234"/>
      <c r="AN9" s="239" t="s">
        <v>27</v>
      </c>
      <c r="AO9" s="239" t="s">
        <v>28</v>
      </c>
      <c r="AP9" s="239" t="s">
        <v>29</v>
      </c>
      <c r="AQ9" s="262" t="s">
        <v>30</v>
      </c>
      <c r="AR9" s="249" t="s">
        <v>7</v>
      </c>
      <c r="AS9" s="249" t="s">
        <v>31</v>
      </c>
      <c r="AT9" s="249" t="s">
        <v>32</v>
      </c>
      <c r="AU9" s="249" t="s">
        <v>33</v>
      </c>
      <c r="AV9" s="249" t="s">
        <v>34</v>
      </c>
      <c r="AW9" s="249" t="s">
        <v>35</v>
      </c>
      <c r="AX9"/>
      <c r="AY9" s="3"/>
      <c r="AZ9" s="3"/>
      <c r="BA9" s="3"/>
      <c r="BB9" s="3"/>
      <c r="BC9" s="3"/>
      <c r="BD9" s="3"/>
      <c r="BE9" s="3"/>
      <c r="BF9" s="3"/>
      <c r="BG9" s="3"/>
      <c r="BH9" s="3"/>
      <c r="BI9" s="3"/>
      <c r="BJ9" s="3"/>
      <c r="BK9" s="3"/>
      <c r="BL9" s="3"/>
      <c r="BM9" s="3"/>
      <c r="BN9" s="3"/>
      <c r="BO9" s="3"/>
      <c r="BP9" s="3"/>
      <c r="BQ9" s="3"/>
      <c r="BR9" s="47"/>
    </row>
    <row r="10" spans="1:77" s="35" customFormat="1" ht="134.44999999999999" customHeight="1" x14ac:dyDescent="0.25">
      <c r="A10" s="132"/>
      <c r="B10" s="228"/>
      <c r="C10" s="230"/>
      <c r="D10" s="230"/>
      <c r="E10" s="228"/>
      <c r="F10" s="230"/>
      <c r="G10" s="228"/>
      <c r="H10" s="230"/>
      <c r="I10" s="230"/>
      <c r="J10" s="232"/>
      <c r="K10" s="232"/>
      <c r="L10" s="230"/>
      <c r="M10" s="230"/>
      <c r="N10" s="243"/>
      <c r="O10" s="255"/>
      <c r="P10" s="244"/>
      <c r="Q10" s="131" t="s">
        <v>36</v>
      </c>
      <c r="R10" s="133" t="s">
        <v>37</v>
      </c>
      <c r="S10" s="133" t="s">
        <v>38</v>
      </c>
      <c r="T10" s="133" t="s">
        <v>39</v>
      </c>
      <c r="U10" s="243"/>
      <c r="V10" s="255"/>
      <c r="W10" s="244"/>
      <c r="X10" s="243"/>
      <c r="Y10" s="244"/>
      <c r="Z10" s="246"/>
      <c r="AA10" s="248"/>
      <c r="AB10" s="265"/>
      <c r="AC10" s="134" t="s">
        <v>40</v>
      </c>
      <c r="AD10" s="134" t="s">
        <v>41</v>
      </c>
      <c r="AE10" s="134" t="s">
        <v>42</v>
      </c>
      <c r="AF10" s="134" t="s">
        <v>43</v>
      </c>
      <c r="AG10" s="134" t="s">
        <v>44</v>
      </c>
      <c r="AH10" s="134" t="s">
        <v>45</v>
      </c>
      <c r="AI10" s="135" t="s">
        <v>46</v>
      </c>
      <c r="AJ10" s="235"/>
      <c r="AK10" s="236"/>
      <c r="AL10" s="238"/>
      <c r="AM10" s="236"/>
      <c r="AN10" s="240"/>
      <c r="AO10" s="240"/>
      <c r="AP10" s="240"/>
      <c r="AQ10" s="263"/>
      <c r="AR10" s="250"/>
      <c r="AS10" s="250"/>
      <c r="AT10" s="250"/>
      <c r="AU10" s="250"/>
      <c r="AV10" s="250"/>
      <c r="AW10" s="250"/>
      <c r="AX10" s="132"/>
      <c r="AY10" s="4"/>
      <c r="AZ10" s="4"/>
      <c r="BA10" s="4"/>
      <c r="BB10" s="4"/>
      <c r="BC10" s="4"/>
      <c r="BD10" s="4"/>
      <c r="BE10" s="4"/>
      <c r="BF10" s="4"/>
      <c r="BG10" s="4"/>
      <c r="BH10" s="4"/>
      <c r="BI10" s="4"/>
      <c r="BJ10" s="4"/>
      <c r="BK10" s="4"/>
      <c r="BL10" s="4"/>
      <c r="BM10" s="4"/>
      <c r="BN10" s="4"/>
      <c r="BO10" s="4"/>
      <c r="BP10" s="4"/>
      <c r="BQ10" s="4"/>
      <c r="BR10" s="49"/>
    </row>
    <row r="11" spans="1:77" s="36" customFormat="1" ht="170.45" customHeight="1" x14ac:dyDescent="0.25">
      <c r="A11" s="25"/>
      <c r="B11" s="123" t="s">
        <v>109</v>
      </c>
      <c r="C11" s="123" t="s">
        <v>109</v>
      </c>
      <c r="D11" s="24" t="s">
        <v>110</v>
      </c>
      <c r="E11" s="89" t="s">
        <v>389</v>
      </c>
      <c r="F11" s="89" t="s">
        <v>377</v>
      </c>
      <c r="G11" s="123" t="s">
        <v>111</v>
      </c>
      <c r="H11" s="137" t="s">
        <v>93</v>
      </c>
      <c r="I11" s="137" t="s">
        <v>94</v>
      </c>
      <c r="J11" s="123" t="s">
        <v>112</v>
      </c>
      <c r="K11" s="123" t="s">
        <v>96</v>
      </c>
      <c r="L11" s="123" t="s">
        <v>113</v>
      </c>
      <c r="M11" s="123" t="s">
        <v>114</v>
      </c>
      <c r="N11" s="123" t="s">
        <v>115</v>
      </c>
      <c r="O11" s="138">
        <f>+VLOOKUP(N11,Probabilidad!$D$5:$E$9,2,FALSE)</f>
        <v>0.2</v>
      </c>
      <c r="P11" s="139" t="str">
        <f>+VLOOKUP(N11,Probabilidad!$D$5:$F$9,3,FALSE)</f>
        <v>Muy Baja</v>
      </c>
      <c r="Q11" s="123">
        <v>4</v>
      </c>
      <c r="R11" s="123">
        <v>4</v>
      </c>
      <c r="S11" s="123">
        <v>1</v>
      </c>
      <c r="T11" s="123">
        <v>3</v>
      </c>
      <c r="U11" s="140">
        <f>Q11+R11+S11+T11</f>
        <v>12</v>
      </c>
      <c r="V11" s="139">
        <f>+IF(U11&lt;=4,"20"%,IF(AND(U11&gt;=5,U11&lt;=8),40%,IF(AND(U11&gt;=9,U11&lt;=12),60%,IF(AND(U11&gt;=13,U11&lt;=14),80%,IF(U11&gt;14,100%)))))</f>
        <v>0.6</v>
      </c>
      <c r="W11" s="140" t="str">
        <f>+VLOOKUP(V11,Impacto!$J$5:$K$9,2,FALSE)</f>
        <v>Moderado</v>
      </c>
      <c r="X11" s="138">
        <f t="shared" ref="X11:X22" si="0">+O11*V11</f>
        <v>0.12</v>
      </c>
      <c r="Y11" s="141" t="str">
        <f t="shared" ref="Y11" si="1">+IF(X11&lt;=11%,"Bajo",IF(AND(X11&gt;=12%,X11&lt;=39%),"Moderado",IF(AND(X11&gt;=40%,X11&lt;=64%),"Alto",IF(X11&gt;64%,"Extremo",""))))</f>
        <v>Moderado</v>
      </c>
      <c r="Z11" s="24">
        <v>1</v>
      </c>
      <c r="AA11" s="159" t="s">
        <v>376</v>
      </c>
      <c r="AB11" s="142" t="str">
        <f>IF(OR(AC11="Preventivo",AC11="Detectivo"),"Probabilidad",IF(AC11="Correctivo","Impacto",""))</f>
        <v>Probabilidad</v>
      </c>
      <c r="AC11" s="143" t="s">
        <v>101</v>
      </c>
      <c r="AD11" s="143" t="s">
        <v>102</v>
      </c>
      <c r="AE11" s="144" t="str">
        <f t="shared" ref="AE11" si="2">IF(AND(AC11="Preventivo",AD11="Automático"),"50%",IF(AND(AC11="Preventivo",AD11="Manual"),"40%",IF(AND(AC11="Detectivo",AD11="Automático"),"40%",IF(AND(AC11="Detectivo",AD11="Manual"),"30%",IF(AND(AC11="Correctivo",AD11="Automático"),"35%",IF(AND(AC11="Correctivo",AD11="Manual"),"25%",""))))))</f>
        <v>40%</v>
      </c>
      <c r="AF11" s="143" t="s">
        <v>103</v>
      </c>
      <c r="AG11" s="143" t="s">
        <v>104</v>
      </c>
      <c r="AH11" s="143" t="s">
        <v>105</v>
      </c>
      <c r="AI11" s="128" t="s">
        <v>378</v>
      </c>
      <c r="AJ11" s="145">
        <f t="shared" ref="AJ11:AJ21" si="3">IFERROR(IF(AB11="Probabilidad",(O11-(O11*AE11)),IF(AB11="Impacto",V11,"")),"")</f>
        <v>0.12</v>
      </c>
      <c r="AK11" s="146" t="str">
        <f t="shared" ref="AK11:AK22" si="4">IFERROR(IF(AJ11="","",IF(AJ11&lt;=0.2,"Muy Baja",IF(AJ11&lt;=0.4,"Baja",IF(AJ11&lt;=0.6,"Media",IF(AJ11&lt;=0.8,"Alta","Muy Alta"))))),"")</f>
        <v>Muy Baja</v>
      </c>
      <c r="AL11" s="145">
        <f t="shared" ref="AL11:AL21" si="5">IFERROR(IF(AB11="Impacto",(V11-(V11*AE11)),IF(AB11="Probabilidad",V11,"")),"")</f>
        <v>0.6</v>
      </c>
      <c r="AM11" s="146" t="str">
        <f t="shared" ref="AM11:AM22" si="6">IFERROR(IF(AL11="","",IF(AL11&lt;=0.2,"Leve",IF(AL11&lt;=0.4,"Menor",IF(AL11&lt;=0.6,"Moderado",IF(AL11&lt;=0.8,"Mayor","Catastrófico"))))),"")</f>
        <v>Moderado</v>
      </c>
      <c r="AN11" s="144">
        <f>+AJ11*AL11</f>
        <v>7.1999999999999995E-2</v>
      </c>
      <c r="AO11" s="141" t="s">
        <v>307</v>
      </c>
      <c r="AP11" s="141" t="str">
        <f>+AO11</f>
        <v>Moderado</v>
      </c>
      <c r="AQ11" s="143" t="s">
        <v>117</v>
      </c>
      <c r="AR11" s="123"/>
      <c r="AS11" s="147"/>
      <c r="AT11" s="148"/>
      <c r="AU11" s="148"/>
      <c r="AV11" s="137"/>
      <c r="AW11" s="149"/>
      <c r="AX11" s="42"/>
      <c r="AY11" s="6"/>
      <c r="AZ11" s="6"/>
      <c r="BA11" s="6"/>
      <c r="BB11" s="6"/>
      <c r="BC11" s="6"/>
      <c r="BD11" s="6"/>
      <c r="BE11" s="6"/>
      <c r="BF11" s="6"/>
      <c r="BG11" s="6"/>
      <c r="BH11" s="6"/>
      <c r="BI11" s="6"/>
      <c r="BJ11" s="6"/>
      <c r="BK11" s="6"/>
      <c r="BL11" s="6"/>
      <c r="BM11" s="6"/>
      <c r="BN11" s="6"/>
      <c r="BO11" s="6"/>
      <c r="BP11" s="6"/>
      <c r="BQ11" s="6"/>
      <c r="BR11" s="54"/>
      <c r="BS11" s="52"/>
      <c r="BT11" s="52"/>
      <c r="BU11" s="52"/>
      <c r="BV11" s="52"/>
      <c r="BW11" s="52"/>
      <c r="BX11" s="52"/>
      <c r="BY11" s="52"/>
    </row>
    <row r="12" spans="1:77" s="36" customFormat="1" ht="107.25" customHeight="1" x14ac:dyDescent="0.25">
      <c r="A12" s="25"/>
      <c r="B12" s="123" t="s">
        <v>118</v>
      </c>
      <c r="C12" s="123" t="s">
        <v>118</v>
      </c>
      <c r="D12" s="24" t="s">
        <v>119</v>
      </c>
      <c r="E12" s="123" t="s">
        <v>120</v>
      </c>
      <c r="F12" s="89" t="s">
        <v>397</v>
      </c>
      <c r="G12" s="123" t="s">
        <v>121</v>
      </c>
      <c r="H12" s="150" t="s">
        <v>93</v>
      </c>
      <c r="I12" s="150" t="s">
        <v>94</v>
      </c>
      <c r="J12" s="123" t="s">
        <v>112</v>
      </c>
      <c r="K12" s="122" t="s">
        <v>96</v>
      </c>
      <c r="L12" s="123" t="s">
        <v>113</v>
      </c>
      <c r="M12" s="123" t="s">
        <v>122</v>
      </c>
      <c r="N12" s="151" t="s">
        <v>123</v>
      </c>
      <c r="O12" s="152">
        <f>+VLOOKUP(N12,Probabilidad!$D$5:$E$9,2,FALSE)</f>
        <v>1</v>
      </c>
      <c r="P12" s="153" t="str">
        <f>+VLOOKUP(N12,Probabilidad!$D$5:$F$9,3,FALSE)</f>
        <v>Muy Alta</v>
      </c>
      <c r="Q12" s="122">
        <v>3</v>
      </c>
      <c r="R12" s="122">
        <v>2</v>
      </c>
      <c r="S12" s="122">
        <v>1</v>
      </c>
      <c r="T12" s="122">
        <v>3</v>
      </c>
      <c r="U12" s="154">
        <f t="shared" ref="U12:U15" si="7">Q12+R12+S12+T12</f>
        <v>9</v>
      </c>
      <c r="V12" s="153">
        <f>+IF(U12&lt;=4,"20"%,IF(AND(U12&gt;=5,U12&lt;=8),40%,IF(AND(U12&gt;=9,U12&lt;=12),60%,IF(AND(U12&gt;=13,U12&lt;=14),80%,IF(U12&gt;14,100%)))))</f>
        <v>0.6</v>
      </c>
      <c r="W12" s="155" t="str">
        <f>+VLOOKUP(V12,Impacto!$J$5:$K$9,2,FALSE)</f>
        <v>Moderado</v>
      </c>
      <c r="X12" s="153">
        <f t="shared" si="0"/>
        <v>0.6</v>
      </c>
      <c r="Y12" s="156" t="str">
        <f t="shared" ref="Y12:Y15" si="8">+IF(X12&lt;=11%,"Bajo",IF(AND(X12&gt;=12%,X12&lt;=39%),"Moderado",IF(AND(X12&gt;=40%,X12&lt;=64%),"Alto",IF(X12&gt;64%,"Extremo",""))))</f>
        <v>Alto</v>
      </c>
      <c r="Z12" s="24">
        <v>1</v>
      </c>
      <c r="AA12" s="129" t="s">
        <v>390</v>
      </c>
      <c r="AB12" s="142" t="str">
        <f t="shared" ref="AB12:AB16" si="9">IF(OR(AC12="Preventivo",AC12="Detectivo"),"Probabilidad",IF(AC12="Correctivo","Impacto",""))</f>
        <v>Probabilidad</v>
      </c>
      <c r="AC12" s="143" t="s">
        <v>101</v>
      </c>
      <c r="AD12" s="143" t="s">
        <v>102</v>
      </c>
      <c r="AE12" s="144" t="str">
        <f t="shared" ref="AE12:AE22" si="10">IF(AND(AC12="Preventivo",AD12="Automático"),"50%",IF(AND(AC12="Preventivo",AD12="Manual"),"40%",IF(AND(AC12="Detectivo",AD12="Automático"),"40%",IF(AND(AC12="Detectivo",AD12="Manual"),"30%",IF(AND(AC12="Correctivo",AD12="Automático"),"35%",IF(AND(AC12="Correctivo",AD12="Manual"),"25%",""))))))</f>
        <v>40%</v>
      </c>
      <c r="AF12" s="143" t="s">
        <v>103</v>
      </c>
      <c r="AG12" s="143" t="s">
        <v>104</v>
      </c>
      <c r="AH12" s="143" t="s">
        <v>105</v>
      </c>
      <c r="AI12" s="128" t="s">
        <v>391</v>
      </c>
      <c r="AJ12" s="145">
        <f t="shared" si="3"/>
        <v>0.6</v>
      </c>
      <c r="AK12" s="146" t="str">
        <f t="shared" si="4"/>
        <v>Media</v>
      </c>
      <c r="AL12" s="145">
        <f t="shared" si="5"/>
        <v>0.6</v>
      </c>
      <c r="AM12" s="146" t="str">
        <f t="shared" si="6"/>
        <v>Moderado</v>
      </c>
      <c r="AN12" s="144">
        <f>+AJ12*AL12</f>
        <v>0.36</v>
      </c>
      <c r="AO12" s="141" t="str">
        <f>+IF(AN12&lt;=11%,"Bajo",IF(AND(AN12&gt;=12%,AN12&lt;=39%),"Moderado",IF(AND(AN12&gt;=40%,AN12&lt;=64%),"Alto",IF(AN12&gt;64%,"Extremo",""))))</f>
        <v>Moderado</v>
      </c>
      <c r="AP12" s="156" t="str">
        <f>+AO12</f>
        <v>Moderado</v>
      </c>
      <c r="AQ12" s="157" t="s">
        <v>117</v>
      </c>
      <c r="AR12" s="123"/>
      <c r="AS12" s="147"/>
      <c r="AT12" s="148"/>
      <c r="AU12" s="148"/>
      <c r="AV12" s="137"/>
      <c r="AW12" s="149"/>
      <c r="AX12" s="136" t="s">
        <v>388</v>
      </c>
      <c r="AY12" s="6"/>
      <c r="AZ12" s="6"/>
      <c r="BA12" s="6"/>
      <c r="BB12" s="6"/>
      <c r="BC12" s="6"/>
      <c r="BD12" s="6"/>
      <c r="BE12" s="6"/>
      <c r="BF12" s="6"/>
      <c r="BG12" s="6"/>
      <c r="BH12" s="6"/>
      <c r="BI12" s="6"/>
      <c r="BJ12" s="6"/>
      <c r="BK12" s="6"/>
      <c r="BL12" s="6"/>
      <c r="BM12" s="6"/>
      <c r="BN12" s="6"/>
      <c r="BO12" s="6"/>
      <c r="BP12" s="6"/>
      <c r="BQ12" s="6"/>
      <c r="BR12" s="54"/>
      <c r="BS12" s="52"/>
      <c r="BT12" s="52"/>
      <c r="BU12" s="52"/>
      <c r="BV12" s="52"/>
      <c r="BW12" s="52"/>
      <c r="BX12" s="52"/>
      <c r="BY12" s="52"/>
    </row>
    <row r="13" spans="1:77" s="36" customFormat="1" ht="142.5" customHeight="1" x14ac:dyDescent="0.25">
      <c r="A13" s="25"/>
      <c r="B13" s="123" t="s">
        <v>124</v>
      </c>
      <c r="C13" s="123" t="s">
        <v>124</v>
      </c>
      <c r="D13" s="24" t="s">
        <v>125</v>
      </c>
      <c r="E13" s="123" t="s">
        <v>126</v>
      </c>
      <c r="F13" s="89" t="s">
        <v>127</v>
      </c>
      <c r="G13" s="123" t="s">
        <v>128</v>
      </c>
      <c r="H13" s="150" t="s">
        <v>93</v>
      </c>
      <c r="I13" s="150" t="s">
        <v>94</v>
      </c>
      <c r="J13" s="123" t="s">
        <v>112</v>
      </c>
      <c r="K13" s="122" t="s">
        <v>96</v>
      </c>
      <c r="L13" s="123" t="s">
        <v>113</v>
      </c>
      <c r="M13" s="123" t="s">
        <v>98</v>
      </c>
      <c r="N13" s="151" t="s">
        <v>123</v>
      </c>
      <c r="O13" s="152">
        <f>+VLOOKUP(N13,Probabilidad!$D$5:$E$9,2,FALSE)</f>
        <v>1</v>
      </c>
      <c r="P13" s="153" t="str">
        <f>+VLOOKUP(N13,Probabilidad!$D$5:$F$9,3,FALSE)</f>
        <v>Muy Alta</v>
      </c>
      <c r="Q13" s="122">
        <v>1</v>
      </c>
      <c r="R13" s="122">
        <v>3</v>
      </c>
      <c r="S13" s="122">
        <v>1</v>
      </c>
      <c r="T13" s="122">
        <v>3</v>
      </c>
      <c r="U13" s="154">
        <f t="shared" si="7"/>
        <v>8</v>
      </c>
      <c r="V13" s="153">
        <f t="shared" ref="V13:V16" si="11">+IF(U13&lt;=4,"20"%,IF(AND(U13&gt;=5,U13&lt;=8),40%,IF(AND(U13&gt;=9,U13&lt;=12),60%,IF(AND(U13&gt;=13,U13&lt;=14),80%,IF(U13&gt;14,100%)))))</f>
        <v>0.4</v>
      </c>
      <c r="W13" s="155" t="str">
        <f>+VLOOKUP(V13,Impacto!$J$5:$K$9,2,FALSE)</f>
        <v>Menor</v>
      </c>
      <c r="X13" s="153">
        <f t="shared" si="0"/>
        <v>0.4</v>
      </c>
      <c r="Y13" s="156" t="str">
        <f t="shared" ref="Y13" si="12">+IF(X13&lt;=11%,"Bajo",IF(AND(X13&gt;=12%,X13&lt;=39%),"Moderado",IF(AND(X13&gt;=40%,X13&lt;=64%),"Alto",IF(X13&gt;64%,"Extremo",""))))</f>
        <v>Alto</v>
      </c>
      <c r="Z13" s="24">
        <v>1</v>
      </c>
      <c r="AA13" s="159" t="s">
        <v>392</v>
      </c>
      <c r="AB13" s="142" t="str">
        <f t="shared" si="9"/>
        <v>Probabilidad</v>
      </c>
      <c r="AC13" s="143" t="s">
        <v>101</v>
      </c>
      <c r="AD13" s="143" t="s">
        <v>102</v>
      </c>
      <c r="AE13" s="144" t="str">
        <f t="shared" si="10"/>
        <v>40%</v>
      </c>
      <c r="AF13" s="143" t="s">
        <v>103</v>
      </c>
      <c r="AG13" s="143" t="s">
        <v>104</v>
      </c>
      <c r="AH13" s="143" t="s">
        <v>105</v>
      </c>
      <c r="AI13" s="128" t="s">
        <v>375</v>
      </c>
      <c r="AJ13" s="145">
        <f t="shared" si="3"/>
        <v>0.6</v>
      </c>
      <c r="AK13" s="146" t="str">
        <f t="shared" si="4"/>
        <v>Media</v>
      </c>
      <c r="AL13" s="145">
        <f t="shared" si="5"/>
        <v>0.4</v>
      </c>
      <c r="AM13" s="146" t="str">
        <f t="shared" si="6"/>
        <v>Menor</v>
      </c>
      <c r="AN13" s="144">
        <f>+AJ13*AL13</f>
        <v>0.24</v>
      </c>
      <c r="AO13" s="141" t="str">
        <f>+IF(AN13&lt;=11%,"Bajo",IF(AND(AN13&gt;=12%,AN13&lt;=39%),"Moderado",IF(AND(AN13&gt;=40%,AN13&lt;=64%),"Alto",IF(AN13&gt;64%,"Extremo",""))))</f>
        <v>Moderado</v>
      </c>
      <c r="AP13" s="156" t="str">
        <f>+AO13</f>
        <v>Moderado</v>
      </c>
      <c r="AQ13" s="157" t="s">
        <v>117</v>
      </c>
      <c r="AR13" s="123"/>
      <c r="AS13" s="147"/>
      <c r="AT13" s="148"/>
      <c r="AU13" s="148"/>
      <c r="AV13" s="137"/>
      <c r="AW13" s="149"/>
      <c r="AX13" s="42"/>
      <c r="AY13" s="6"/>
      <c r="AZ13" s="6"/>
      <c r="BA13" s="6"/>
      <c r="BB13" s="6"/>
      <c r="BC13" s="6"/>
      <c r="BD13" s="6"/>
      <c r="BE13" s="6"/>
      <c r="BF13" s="6"/>
      <c r="BG13" s="6"/>
      <c r="BH13" s="6"/>
      <c r="BI13" s="6"/>
      <c r="BJ13" s="6"/>
      <c r="BK13" s="6"/>
      <c r="BL13" s="6"/>
      <c r="BM13" s="6"/>
      <c r="BN13" s="6"/>
      <c r="BO13" s="6"/>
      <c r="BP13" s="6"/>
      <c r="BQ13" s="6"/>
      <c r="BR13" s="54"/>
      <c r="BS13" s="52"/>
      <c r="BT13" s="52"/>
      <c r="BU13" s="52"/>
      <c r="BV13" s="52"/>
      <c r="BW13" s="52"/>
      <c r="BX13" s="52"/>
      <c r="BY13" s="52"/>
    </row>
    <row r="14" spans="1:77" s="36" customFormat="1" ht="114.6" customHeight="1" x14ac:dyDescent="0.25">
      <c r="A14" s="25"/>
      <c r="B14" s="123" t="s">
        <v>129</v>
      </c>
      <c r="C14" s="123" t="s">
        <v>129</v>
      </c>
      <c r="D14" s="24" t="s">
        <v>130</v>
      </c>
      <c r="E14" s="123" t="s">
        <v>131</v>
      </c>
      <c r="F14" s="89" t="s">
        <v>132</v>
      </c>
      <c r="G14" s="123" t="s">
        <v>133</v>
      </c>
      <c r="H14" s="137" t="s">
        <v>93</v>
      </c>
      <c r="I14" s="137" t="s">
        <v>94</v>
      </c>
      <c r="J14" s="123" t="s">
        <v>112</v>
      </c>
      <c r="K14" s="123" t="s">
        <v>96</v>
      </c>
      <c r="L14" s="123" t="s">
        <v>134</v>
      </c>
      <c r="M14" s="123" t="s">
        <v>135</v>
      </c>
      <c r="N14" s="123" t="s">
        <v>123</v>
      </c>
      <c r="O14" s="138">
        <f>+VLOOKUP(N14,Probabilidad!$D$5:$E$9,2,FALSE)</f>
        <v>1</v>
      </c>
      <c r="P14" s="139" t="str">
        <f>+VLOOKUP(N14,Probabilidad!$D$5:$F$9,3,FALSE)</f>
        <v>Muy Alta</v>
      </c>
      <c r="Q14" s="123">
        <v>1</v>
      </c>
      <c r="R14" s="123">
        <v>4</v>
      </c>
      <c r="S14" s="123">
        <v>1</v>
      </c>
      <c r="T14" s="123">
        <v>3</v>
      </c>
      <c r="U14" s="140">
        <f t="shared" si="7"/>
        <v>9</v>
      </c>
      <c r="V14" s="139">
        <f t="shared" si="11"/>
        <v>0.6</v>
      </c>
      <c r="W14" s="140" t="str">
        <f>+VLOOKUP(V14,Impacto!$J$5:$K$9,2,FALSE)</f>
        <v>Moderado</v>
      </c>
      <c r="X14" s="138">
        <f t="shared" si="0"/>
        <v>0.6</v>
      </c>
      <c r="Y14" s="141" t="str">
        <f t="shared" si="8"/>
        <v>Alto</v>
      </c>
      <c r="Z14" s="24">
        <v>1</v>
      </c>
      <c r="AA14" s="129" t="s">
        <v>384</v>
      </c>
      <c r="AB14" s="142" t="str">
        <f t="shared" si="9"/>
        <v>Probabilidad</v>
      </c>
      <c r="AC14" s="143" t="s">
        <v>101</v>
      </c>
      <c r="AD14" s="143" t="s">
        <v>102</v>
      </c>
      <c r="AE14" s="144" t="str">
        <f t="shared" si="10"/>
        <v>40%</v>
      </c>
      <c r="AF14" s="143" t="s">
        <v>103</v>
      </c>
      <c r="AG14" s="143" t="s">
        <v>104</v>
      </c>
      <c r="AH14" s="143" t="s">
        <v>105</v>
      </c>
      <c r="AI14" s="128" t="s">
        <v>385</v>
      </c>
      <c r="AJ14" s="145">
        <f t="shared" si="3"/>
        <v>0.6</v>
      </c>
      <c r="AK14" s="146" t="str">
        <f t="shared" si="4"/>
        <v>Media</v>
      </c>
      <c r="AL14" s="145">
        <f t="shared" si="5"/>
        <v>0.6</v>
      </c>
      <c r="AM14" s="146" t="str">
        <f t="shared" si="6"/>
        <v>Moderado</v>
      </c>
      <c r="AN14" s="144"/>
      <c r="AO14" s="141" t="s">
        <v>307</v>
      </c>
      <c r="AP14" s="156" t="str">
        <f>+AO14</f>
        <v>Moderado</v>
      </c>
      <c r="AQ14" s="143" t="s">
        <v>117</v>
      </c>
      <c r="AR14" s="129"/>
      <c r="AS14" s="123"/>
      <c r="AT14" s="130"/>
      <c r="AU14" s="130"/>
      <c r="AV14" s="123"/>
      <c r="AW14" s="149"/>
      <c r="AX14" s="42"/>
      <c r="AY14" s="6"/>
      <c r="AZ14" s="6"/>
      <c r="BA14" s="6"/>
      <c r="BB14" s="6"/>
      <c r="BC14" s="6"/>
      <c r="BD14" s="6"/>
      <c r="BE14" s="6"/>
      <c r="BF14" s="6"/>
      <c r="BG14" s="6"/>
      <c r="BH14" s="6"/>
      <c r="BI14" s="6"/>
      <c r="BJ14" s="6"/>
      <c r="BK14" s="6"/>
      <c r="BL14" s="6"/>
      <c r="BM14" s="6"/>
      <c r="BN14" s="6"/>
      <c r="BO14" s="6"/>
      <c r="BP14" s="6"/>
      <c r="BQ14" s="6"/>
      <c r="BR14" s="54"/>
      <c r="BS14" s="52"/>
      <c r="BT14" s="52"/>
      <c r="BU14" s="52"/>
      <c r="BV14" s="52"/>
      <c r="BW14" s="52"/>
      <c r="BX14" s="52"/>
      <c r="BY14" s="52"/>
    </row>
    <row r="15" spans="1:77" s="36" customFormat="1" ht="126.75" customHeight="1" x14ac:dyDescent="0.25">
      <c r="A15" s="25"/>
      <c r="B15" s="123" t="s">
        <v>129</v>
      </c>
      <c r="C15" s="123" t="s">
        <v>129</v>
      </c>
      <c r="D15" s="24" t="s">
        <v>136</v>
      </c>
      <c r="E15" s="123" t="s">
        <v>393</v>
      </c>
      <c r="F15" s="89" t="s">
        <v>137</v>
      </c>
      <c r="G15" s="123" t="s">
        <v>138</v>
      </c>
      <c r="H15" s="137" t="s">
        <v>93</v>
      </c>
      <c r="I15" s="137" t="s">
        <v>94</v>
      </c>
      <c r="J15" s="123" t="s">
        <v>112</v>
      </c>
      <c r="K15" s="123" t="s">
        <v>96</v>
      </c>
      <c r="L15" s="123" t="s">
        <v>134</v>
      </c>
      <c r="M15" s="123" t="s">
        <v>135</v>
      </c>
      <c r="N15" s="123" t="s">
        <v>123</v>
      </c>
      <c r="O15" s="138">
        <f>+VLOOKUP(N15,Probabilidad!$D$5:$E$9,2,FALSE)</f>
        <v>1</v>
      </c>
      <c r="P15" s="139" t="str">
        <f>+VLOOKUP(N15,Probabilidad!$D$5:$F$9,3,FALSE)</f>
        <v>Muy Alta</v>
      </c>
      <c r="Q15" s="123">
        <v>1</v>
      </c>
      <c r="R15" s="123">
        <v>4</v>
      </c>
      <c r="S15" s="123">
        <v>1</v>
      </c>
      <c r="T15" s="123">
        <v>3</v>
      </c>
      <c r="U15" s="140">
        <f t="shared" si="7"/>
        <v>9</v>
      </c>
      <c r="V15" s="139">
        <f t="shared" si="11"/>
        <v>0.6</v>
      </c>
      <c r="W15" s="140" t="str">
        <f>+VLOOKUP(V15,Impacto!$J$5:$K$9,2,FALSE)</f>
        <v>Moderado</v>
      </c>
      <c r="X15" s="138">
        <f t="shared" si="0"/>
        <v>0.6</v>
      </c>
      <c r="Y15" s="141" t="str">
        <f t="shared" si="8"/>
        <v>Alto</v>
      </c>
      <c r="Z15" s="24">
        <v>1</v>
      </c>
      <c r="AA15" s="159" t="s">
        <v>139</v>
      </c>
      <c r="AB15" s="142" t="s">
        <v>20</v>
      </c>
      <c r="AC15" s="143" t="s">
        <v>101</v>
      </c>
      <c r="AD15" s="143" t="s">
        <v>102</v>
      </c>
      <c r="AE15" s="144" t="str">
        <f t="shared" si="10"/>
        <v>40%</v>
      </c>
      <c r="AF15" s="143" t="s">
        <v>103</v>
      </c>
      <c r="AG15" s="143" t="s">
        <v>104</v>
      </c>
      <c r="AH15" s="143" t="s">
        <v>105</v>
      </c>
      <c r="AI15" s="128" t="s">
        <v>140</v>
      </c>
      <c r="AJ15" s="145">
        <f t="shared" si="3"/>
        <v>0.6</v>
      </c>
      <c r="AK15" s="146" t="str">
        <f t="shared" si="4"/>
        <v>Media</v>
      </c>
      <c r="AL15" s="145">
        <f t="shared" si="5"/>
        <v>0.6</v>
      </c>
      <c r="AM15" s="146" t="str">
        <f t="shared" si="6"/>
        <v>Moderado</v>
      </c>
      <c r="AN15" s="144">
        <f t="shared" ref="AN15:AN20" si="13">+AJ15*AL15</f>
        <v>0.36</v>
      </c>
      <c r="AO15" s="141" t="str">
        <f t="shared" ref="AO15:AO20" si="14">+IF(AN15&lt;=11%,"Bajo",IF(AND(AN15&gt;=12%,AN15&lt;=39%),"Moderado",IF(AND(AN15&gt;=40%,AN15&lt;=64%),"Alto",IF(AN15&gt;64%,"Extremo",""))))</f>
        <v>Moderado</v>
      </c>
      <c r="AP15" s="141" t="str">
        <f t="shared" ref="AP15:AP16" si="15">+AO15</f>
        <v>Moderado</v>
      </c>
      <c r="AQ15" s="143" t="s">
        <v>117</v>
      </c>
      <c r="AR15" s="123"/>
      <c r="AS15" s="147"/>
      <c r="AT15" s="148"/>
      <c r="AU15" s="148"/>
      <c r="AV15" s="137"/>
      <c r="AW15" s="149"/>
      <c r="AX15" s="128" t="s">
        <v>386</v>
      </c>
      <c r="AY15" s="6"/>
      <c r="AZ15" s="6"/>
      <c r="BA15" s="6"/>
      <c r="BB15" s="6"/>
      <c r="BC15" s="6"/>
      <c r="BD15" s="6"/>
      <c r="BE15" s="6"/>
      <c r="BF15" s="6"/>
      <c r="BG15" s="6"/>
      <c r="BH15" s="6"/>
      <c r="BI15" s="6"/>
      <c r="BJ15" s="6"/>
      <c r="BK15" s="6"/>
      <c r="BL15" s="6"/>
      <c r="BM15" s="6"/>
      <c r="BN15" s="6"/>
      <c r="BO15" s="6"/>
      <c r="BP15" s="6"/>
      <c r="BQ15" s="6"/>
      <c r="BR15" s="54"/>
      <c r="BS15" s="52"/>
      <c r="BT15" s="52"/>
      <c r="BU15" s="52"/>
      <c r="BV15" s="52"/>
      <c r="BW15" s="52"/>
      <c r="BX15" s="52"/>
      <c r="BY15" s="52"/>
    </row>
    <row r="16" spans="1:77" s="36" customFormat="1" ht="140.44999999999999" customHeight="1" x14ac:dyDescent="0.25">
      <c r="A16" s="25"/>
      <c r="B16" s="123" t="s">
        <v>141</v>
      </c>
      <c r="C16" s="123" t="s">
        <v>142</v>
      </c>
      <c r="D16" s="24" t="s">
        <v>143</v>
      </c>
      <c r="E16" s="123" t="s">
        <v>144</v>
      </c>
      <c r="F16" s="89" t="s">
        <v>145</v>
      </c>
      <c r="G16" s="123" t="s">
        <v>146</v>
      </c>
      <c r="H16" s="137" t="s">
        <v>93</v>
      </c>
      <c r="I16" s="137" t="s">
        <v>94</v>
      </c>
      <c r="J16" s="123" t="s">
        <v>112</v>
      </c>
      <c r="K16" s="123" t="s">
        <v>96</v>
      </c>
      <c r="L16" s="123" t="s">
        <v>134</v>
      </c>
      <c r="M16" s="123" t="s">
        <v>98</v>
      </c>
      <c r="N16" s="123" t="s">
        <v>123</v>
      </c>
      <c r="O16" s="138">
        <f>+VLOOKUP(N16,Probabilidad!$D$5:$E$9,2,FALSE)</f>
        <v>1</v>
      </c>
      <c r="P16" s="139" t="str">
        <f>+VLOOKUP(N16,Probabilidad!$D$5:$F$9,3,FALSE)</f>
        <v>Muy Alta</v>
      </c>
      <c r="Q16" s="123">
        <v>2</v>
      </c>
      <c r="R16" s="123">
        <v>3</v>
      </c>
      <c r="S16" s="123">
        <v>1</v>
      </c>
      <c r="T16" s="123">
        <v>3</v>
      </c>
      <c r="U16" s="140">
        <f t="shared" ref="U16" si="16">Q16+R16+S16+T16</f>
        <v>9</v>
      </c>
      <c r="V16" s="139">
        <f t="shared" si="11"/>
        <v>0.6</v>
      </c>
      <c r="W16" s="140" t="str">
        <f>+VLOOKUP(V16,Impacto!$J$5:$K$9,2,FALSE)</f>
        <v>Moderado</v>
      </c>
      <c r="X16" s="138">
        <f t="shared" si="0"/>
        <v>0.6</v>
      </c>
      <c r="Y16" s="141" t="str">
        <f t="shared" ref="Y16" si="17">+IF(X16&lt;=11%,"Bajo",IF(AND(X16&gt;=12%,X16&lt;=39%),"Moderado",IF(AND(X16&gt;=40%,X16&lt;=64%),"Alto",IF(X16&gt;64%,"Extremo",""))))</f>
        <v>Alto</v>
      </c>
      <c r="Z16" s="24">
        <v>1</v>
      </c>
      <c r="AA16" s="159" t="s">
        <v>147</v>
      </c>
      <c r="AB16" s="142" t="str">
        <f t="shared" si="9"/>
        <v>Probabilidad</v>
      </c>
      <c r="AC16" s="143" t="s">
        <v>101</v>
      </c>
      <c r="AD16" s="143" t="s">
        <v>102</v>
      </c>
      <c r="AE16" s="144" t="str">
        <f t="shared" si="10"/>
        <v>40%</v>
      </c>
      <c r="AF16" s="143" t="s">
        <v>103</v>
      </c>
      <c r="AG16" s="143" t="s">
        <v>104</v>
      </c>
      <c r="AH16" s="143" t="s">
        <v>105</v>
      </c>
      <c r="AI16" s="128" t="s">
        <v>380</v>
      </c>
      <c r="AJ16" s="145">
        <f t="shared" si="3"/>
        <v>0.6</v>
      </c>
      <c r="AK16" s="146" t="str">
        <f t="shared" si="4"/>
        <v>Media</v>
      </c>
      <c r="AL16" s="145">
        <f t="shared" si="5"/>
        <v>0.6</v>
      </c>
      <c r="AM16" s="146" t="str">
        <f t="shared" si="6"/>
        <v>Moderado</v>
      </c>
      <c r="AN16" s="144">
        <f t="shared" si="13"/>
        <v>0.36</v>
      </c>
      <c r="AO16" s="141" t="str">
        <f t="shared" si="14"/>
        <v>Moderado</v>
      </c>
      <c r="AP16" s="141" t="str">
        <f t="shared" si="15"/>
        <v>Moderado</v>
      </c>
      <c r="AQ16" s="143" t="s">
        <v>117</v>
      </c>
      <c r="AR16" s="123"/>
      <c r="AS16" s="147"/>
      <c r="AT16" s="148"/>
      <c r="AU16" s="148"/>
      <c r="AV16" s="137"/>
      <c r="AW16" s="149"/>
      <c r="AX16" s="42"/>
      <c r="AY16" s="6"/>
      <c r="AZ16" s="6"/>
      <c r="BA16" s="6"/>
      <c r="BB16" s="6"/>
      <c r="BC16" s="6"/>
      <c r="BD16" s="6"/>
      <c r="BE16" s="6"/>
      <c r="BF16" s="6"/>
      <c r="BG16" s="6"/>
      <c r="BH16" s="6"/>
      <c r="BI16" s="6"/>
      <c r="BJ16" s="6"/>
      <c r="BK16" s="6"/>
      <c r="BL16" s="6"/>
      <c r="BM16" s="6"/>
      <c r="BN16" s="6"/>
      <c r="BO16" s="6"/>
      <c r="BP16" s="6"/>
      <c r="BQ16" s="6"/>
      <c r="BR16" s="54"/>
      <c r="BS16" s="52"/>
      <c r="BT16" s="52"/>
      <c r="BU16" s="52"/>
      <c r="BV16" s="52"/>
      <c r="BW16" s="52"/>
      <c r="BX16" s="52"/>
      <c r="BY16" s="52"/>
    </row>
    <row r="17" spans="1:50" ht="87.6" customHeight="1" x14ac:dyDescent="0.25">
      <c r="A17"/>
      <c r="B17" s="123" t="s">
        <v>141</v>
      </c>
      <c r="C17" s="123" t="s">
        <v>142</v>
      </c>
      <c r="D17" s="24" t="s">
        <v>148</v>
      </c>
      <c r="E17" s="123" t="s">
        <v>149</v>
      </c>
      <c r="F17" s="89" t="s">
        <v>150</v>
      </c>
      <c r="G17" s="123" t="s">
        <v>151</v>
      </c>
      <c r="H17" s="137" t="s">
        <v>93</v>
      </c>
      <c r="I17" s="137" t="s">
        <v>94</v>
      </c>
      <c r="J17" s="123" t="s">
        <v>112</v>
      </c>
      <c r="K17" s="123" t="s">
        <v>96</v>
      </c>
      <c r="L17" s="123" t="s">
        <v>113</v>
      </c>
      <c r="M17" s="123" t="s">
        <v>135</v>
      </c>
      <c r="N17" s="123" t="s">
        <v>123</v>
      </c>
      <c r="O17" s="138">
        <f>+VLOOKUP(N17,Probabilidad!$D$5:$E$9,2,FALSE)</f>
        <v>1</v>
      </c>
      <c r="P17" s="139" t="str">
        <f>+VLOOKUP(N17,Probabilidad!$D$5:$F$9,3,FALSE)</f>
        <v>Muy Alta</v>
      </c>
      <c r="Q17" s="123">
        <v>3</v>
      </c>
      <c r="R17" s="123">
        <v>4</v>
      </c>
      <c r="S17" s="123">
        <v>1</v>
      </c>
      <c r="T17" s="123">
        <v>4</v>
      </c>
      <c r="U17" s="140">
        <f t="shared" ref="U17:U22" si="18">Q17+R17+S17+T17</f>
        <v>12</v>
      </c>
      <c r="V17" s="139">
        <f t="shared" ref="V17:V22" si="19">+IF(U17&lt;=4,"20"%,IF(AND(U17&gt;=5,U17&lt;=8),40%,IF(AND(U17&gt;=9,U17&lt;=12),60%,IF(AND(U17&gt;=13,U17&lt;=14),80%,IF(U17&gt;14,100%)))))</f>
        <v>0.6</v>
      </c>
      <c r="W17" s="140" t="str">
        <f>+VLOOKUP(V17,Impacto!$J$5:$K$9,2,FALSE)</f>
        <v>Moderado</v>
      </c>
      <c r="X17" s="138">
        <f t="shared" si="0"/>
        <v>0.6</v>
      </c>
      <c r="Y17" s="141" t="str">
        <f t="shared" ref="Y17:Y22" si="20">+IF(X17&lt;=11%,"Bajo",IF(AND(X17&gt;=12%,X17&lt;=39%),"Moderado",IF(AND(X17&gt;=40%,X17&lt;=64%),"Alto",IF(X17&gt;64%,"Extremo",""))))</f>
        <v>Alto</v>
      </c>
      <c r="Z17" s="24">
        <v>1</v>
      </c>
      <c r="AA17" s="159" t="s">
        <v>152</v>
      </c>
      <c r="AB17" s="142" t="str">
        <f t="shared" ref="AB17:AB22" si="21">IF(OR(AC17="Preventivo",AC17="Detectivo"),"Probabilidad",IF(AC17="Correctivo","Impacto",""))</f>
        <v>Probabilidad</v>
      </c>
      <c r="AC17" s="143" t="s">
        <v>101</v>
      </c>
      <c r="AD17" s="143" t="s">
        <v>102</v>
      </c>
      <c r="AE17" s="144" t="str">
        <f t="shared" si="10"/>
        <v>40%</v>
      </c>
      <c r="AF17" s="143" t="s">
        <v>103</v>
      </c>
      <c r="AG17" s="143" t="s">
        <v>104</v>
      </c>
      <c r="AH17" s="143" t="s">
        <v>105</v>
      </c>
      <c r="AI17" s="128" t="s">
        <v>153</v>
      </c>
      <c r="AJ17" s="145">
        <f t="shared" si="3"/>
        <v>0.6</v>
      </c>
      <c r="AK17" s="146" t="str">
        <f t="shared" si="4"/>
        <v>Media</v>
      </c>
      <c r="AL17" s="145">
        <f t="shared" si="5"/>
        <v>0.6</v>
      </c>
      <c r="AM17" s="146" t="str">
        <f t="shared" si="6"/>
        <v>Moderado</v>
      </c>
      <c r="AN17" s="144">
        <f t="shared" si="13"/>
        <v>0.36</v>
      </c>
      <c r="AO17" s="141" t="str">
        <f t="shared" si="14"/>
        <v>Moderado</v>
      </c>
      <c r="AP17" s="141" t="str">
        <f t="shared" ref="AP17:AP22" si="22">+AO17</f>
        <v>Moderado</v>
      </c>
      <c r="AQ17" s="143" t="s">
        <v>117</v>
      </c>
      <c r="AR17" s="123"/>
      <c r="AS17" s="147"/>
      <c r="AT17" s="148"/>
      <c r="AU17" s="148"/>
      <c r="AV17" s="137"/>
      <c r="AW17" s="149"/>
      <c r="AX17" s="128" t="s">
        <v>387</v>
      </c>
    </row>
    <row r="18" spans="1:50" ht="90" customHeight="1" x14ac:dyDescent="0.25">
      <c r="A18"/>
      <c r="B18" s="123" t="s">
        <v>154</v>
      </c>
      <c r="C18" s="123" t="s">
        <v>155</v>
      </c>
      <c r="D18" s="24" t="s">
        <v>156</v>
      </c>
      <c r="E18" s="123" t="s">
        <v>381</v>
      </c>
      <c r="F18" s="89" t="s">
        <v>382</v>
      </c>
      <c r="G18" s="123" t="s">
        <v>157</v>
      </c>
      <c r="H18" s="137" t="s">
        <v>93</v>
      </c>
      <c r="I18" s="137" t="s">
        <v>94</v>
      </c>
      <c r="J18" s="123" t="s">
        <v>112</v>
      </c>
      <c r="K18" s="123" t="s">
        <v>96</v>
      </c>
      <c r="L18" s="123" t="s">
        <v>134</v>
      </c>
      <c r="M18" s="123" t="s">
        <v>158</v>
      </c>
      <c r="N18" s="123" t="s">
        <v>123</v>
      </c>
      <c r="O18" s="138">
        <f>+VLOOKUP(N18,Probabilidad!$D$5:$E$9,2,FALSE)</f>
        <v>1</v>
      </c>
      <c r="P18" s="139" t="str">
        <f>+VLOOKUP(N18,Probabilidad!$D$5:$F$9,3,FALSE)</f>
        <v>Muy Alta</v>
      </c>
      <c r="Q18" s="123">
        <v>1</v>
      </c>
      <c r="R18" s="123">
        <v>3</v>
      </c>
      <c r="S18" s="123">
        <v>1</v>
      </c>
      <c r="T18" s="123">
        <v>5</v>
      </c>
      <c r="U18" s="140">
        <f t="shared" si="18"/>
        <v>10</v>
      </c>
      <c r="V18" s="139">
        <f t="shared" si="19"/>
        <v>0.6</v>
      </c>
      <c r="W18" s="140" t="str">
        <f>+VLOOKUP(V18,Impacto!$J$5:$K$9,2,FALSE)</f>
        <v>Moderado</v>
      </c>
      <c r="X18" s="138">
        <f t="shared" si="0"/>
        <v>0.6</v>
      </c>
      <c r="Y18" s="141" t="str">
        <f t="shared" si="20"/>
        <v>Alto</v>
      </c>
      <c r="Z18" s="24">
        <v>1</v>
      </c>
      <c r="AA18" s="159" t="s">
        <v>383</v>
      </c>
      <c r="AB18" s="142" t="str">
        <f t="shared" ref="AB18" si="23">IF(OR(AC18="Preventivo",AC18="Detectivo"),"Probabilidad",IF(AC18="Correctivo","Impacto",""))</f>
        <v>Probabilidad</v>
      </c>
      <c r="AC18" s="143" t="s">
        <v>101</v>
      </c>
      <c r="AD18" s="143" t="s">
        <v>102</v>
      </c>
      <c r="AE18" s="144" t="str">
        <f t="shared" si="10"/>
        <v>40%</v>
      </c>
      <c r="AF18" s="143" t="s">
        <v>103</v>
      </c>
      <c r="AG18" s="143" t="s">
        <v>104</v>
      </c>
      <c r="AH18" s="143" t="s">
        <v>105</v>
      </c>
      <c r="AI18" s="128" t="s">
        <v>165</v>
      </c>
      <c r="AJ18" s="145">
        <f t="shared" si="3"/>
        <v>0.6</v>
      </c>
      <c r="AK18" s="146" t="str">
        <f t="shared" si="4"/>
        <v>Media</v>
      </c>
      <c r="AL18" s="145">
        <f t="shared" si="5"/>
        <v>0.6</v>
      </c>
      <c r="AM18" s="146" t="str">
        <f t="shared" si="6"/>
        <v>Moderado</v>
      </c>
      <c r="AN18" s="144">
        <f t="shared" si="13"/>
        <v>0.36</v>
      </c>
      <c r="AO18" s="141" t="str">
        <f t="shared" si="14"/>
        <v>Moderado</v>
      </c>
      <c r="AP18" s="141" t="str">
        <f t="shared" ref="AP18" si="24">+AO18</f>
        <v>Moderado</v>
      </c>
      <c r="AQ18" s="143" t="s">
        <v>117</v>
      </c>
      <c r="AR18" s="129"/>
      <c r="AS18" s="123"/>
      <c r="AT18" s="130"/>
      <c r="AU18" s="130"/>
      <c r="AV18" s="123"/>
      <c r="AW18" s="149"/>
      <c r="AX18"/>
    </row>
    <row r="19" spans="1:50" ht="127.5" customHeight="1" x14ac:dyDescent="0.25">
      <c r="A19"/>
      <c r="B19" s="123" t="s">
        <v>159</v>
      </c>
      <c r="C19" s="123" t="s">
        <v>159</v>
      </c>
      <c r="D19" s="24" t="s">
        <v>160</v>
      </c>
      <c r="E19" s="123" t="s">
        <v>161</v>
      </c>
      <c r="F19" s="89" t="s">
        <v>162</v>
      </c>
      <c r="G19" s="123" t="s">
        <v>163</v>
      </c>
      <c r="H19" s="137" t="s">
        <v>93</v>
      </c>
      <c r="I19" s="137" t="s">
        <v>94</v>
      </c>
      <c r="J19" s="123" t="s">
        <v>112</v>
      </c>
      <c r="K19" s="123" t="s">
        <v>96</v>
      </c>
      <c r="L19" s="123" t="s">
        <v>113</v>
      </c>
      <c r="M19" s="123" t="s">
        <v>98</v>
      </c>
      <c r="N19" s="123" t="s">
        <v>123</v>
      </c>
      <c r="O19" s="138">
        <f>+VLOOKUP(N19,Probabilidad!$D$5:$E$9,2,FALSE)</f>
        <v>1</v>
      </c>
      <c r="P19" s="139" t="str">
        <f>+VLOOKUP(N19,Probabilidad!$D$5:$F$9,3,FALSE)</f>
        <v>Muy Alta</v>
      </c>
      <c r="Q19" s="123">
        <v>3</v>
      </c>
      <c r="R19" s="123">
        <v>2</v>
      </c>
      <c r="S19" s="123">
        <v>1</v>
      </c>
      <c r="T19" s="123">
        <v>3</v>
      </c>
      <c r="U19" s="140">
        <f t="shared" si="18"/>
        <v>9</v>
      </c>
      <c r="V19" s="139">
        <f t="shared" si="19"/>
        <v>0.6</v>
      </c>
      <c r="W19" s="140" t="str">
        <f>+VLOOKUP(V19,Impacto!$J$5:$K$9,2,FALSE)</f>
        <v>Moderado</v>
      </c>
      <c r="X19" s="138">
        <f t="shared" si="0"/>
        <v>0.6</v>
      </c>
      <c r="Y19" s="141" t="str">
        <f t="shared" si="20"/>
        <v>Alto</v>
      </c>
      <c r="Z19" s="24">
        <v>1</v>
      </c>
      <c r="AA19" s="159" t="s">
        <v>394</v>
      </c>
      <c r="AB19" s="142" t="str">
        <f t="shared" si="21"/>
        <v>Probabilidad</v>
      </c>
      <c r="AC19" s="143" t="s">
        <v>101</v>
      </c>
      <c r="AD19" s="143" t="s">
        <v>102</v>
      </c>
      <c r="AE19" s="144" t="str">
        <f t="shared" si="10"/>
        <v>40%</v>
      </c>
      <c r="AF19" s="143" t="s">
        <v>103</v>
      </c>
      <c r="AG19" s="143" t="s">
        <v>104</v>
      </c>
      <c r="AH19" s="143" t="s">
        <v>105</v>
      </c>
      <c r="AI19" s="128" t="s">
        <v>165</v>
      </c>
      <c r="AJ19" s="145">
        <f t="shared" si="3"/>
        <v>0.6</v>
      </c>
      <c r="AK19" s="146" t="str">
        <f t="shared" si="4"/>
        <v>Media</v>
      </c>
      <c r="AL19" s="145">
        <f t="shared" si="5"/>
        <v>0.6</v>
      </c>
      <c r="AM19" s="146" t="str">
        <f t="shared" si="6"/>
        <v>Moderado</v>
      </c>
      <c r="AN19" s="144">
        <f t="shared" si="13"/>
        <v>0.36</v>
      </c>
      <c r="AO19" s="141" t="str">
        <f t="shared" si="14"/>
        <v>Moderado</v>
      </c>
      <c r="AP19" s="141" t="str">
        <f t="shared" si="22"/>
        <v>Moderado</v>
      </c>
      <c r="AQ19" s="143" t="s">
        <v>117</v>
      </c>
      <c r="AR19" s="123"/>
      <c r="AS19" s="147"/>
      <c r="AT19" s="148"/>
      <c r="AU19" s="148"/>
      <c r="AV19" s="137"/>
      <c r="AW19" s="149"/>
      <c r="AX19"/>
    </row>
    <row r="20" spans="1:50" ht="120" customHeight="1" x14ac:dyDescent="0.25">
      <c r="A20"/>
      <c r="B20" s="123" t="s">
        <v>159</v>
      </c>
      <c r="C20" s="123" t="s">
        <v>159</v>
      </c>
      <c r="D20" s="24" t="s">
        <v>166</v>
      </c>
      <c r="E20" s="123" t="s">
        <v>167</v>
      </c>
      <c r="F20" s="89" t="s">
        <v>168</v>
      </c>
      <c r="G20" s="123" t="s">
        <v>169</v>
      </c>
      <c r="H20" s="137" t="s">
        <v>93</v>
      </c>
      <c r="I20" s="137" t="s">
        <v>94</v>
      </c>
      <c r="J20" s="123" t="s">
        <v>112</v>
      </c>
      <c r="K20" s="123" t="s">
        <v>96</v>
      </c>
      <c r="L20" s="123" t="s">
        <v>113</v>
      </c>
      <c r="M20" s="123" t="s">
        <v>98</v>
      </c>
      <c r="N20" s="123" t="s">
        <v>99</v>
      </c>
      <c r="O20" s="138">
        <f>+VLOOKUP(N20,Probabilidad!$D$5:$E$9,2,FALSE)</f>
        <v>0.4</v>
      </c>
      <c r="P20" s="139" t="str">
        <f>+VLOOKUP(N20,Probabilidad!$D$5:$F$9,3,FALSE)</f>
        <v>Baja</v>
      </c>
      <c r="Q20" s="123">
        <v>3</v>
      </c>
      <c r="R20" s="123">
        <v>2</v>
      </c>
      <c r="S20" s="123">
        <v>1</v>
      </c>
      <c r="T20" s="123">
        <v>3</v>
      </c>
      <c r="U20" s="140">
        <f t="shared" ref="U20" si="25">Q20+R20+S20+T20</f>
        <v>9</v>
      </c>
      <c r="V20" s="139">
        <f t="shared" ref="V20" si="26">+IF(U20&lt;=4,"20"%,IF(AND(U20&gt;=5,U20&lt;=8),40%,IF(AND(U20&gt;=9,U20&lt;=12),60%,IF(AND(U20&gt;=13,U20&lt;=14),80%,IF(U20&gt;14,100%)))))</f>
        <v>0.6</v>
      </c>
      <c r="W20" s="140" t="str">
        <f>+VLOOKUP(V20,Impacto!$J$5:$K$9,2,FALSE)</f>
        <v>Moderado</v>
      </c>
      <c r="X20" s="138">
        <f t="shared" si="0"/>
        <v>0.24</v>
      </c>
      <c r="Y20" s="141" t="str">
        <f t="shared" ref="Y20" si="27">+IF(X20&lt;=11%,"Bajo",IF(AND(X20&gt;=12%,X20&lt;=39%),"Moderado",IF(AND(X20&gt;=40%,X20&lt;=64%),"Alto",IF(X20&gt;64%,"Extremo",""))))</f>
        <v>Moderado</v>
      </c>
      <c r="Z20" s="24">
        <v>1</v>
      </c>
      <c r="AA20" s="159" t="s">
        <v>395</v>
      </c>
      <c r="AB20" s="142" t="str">
        <f t="shared" ref="AB20:AB21" si="28">IF(OR(AC20="Preventivo",AC20="Detectivo"),"Probabilidad",IF(AC20="Correctivo","Impacto",""))</f>
        <v>Probabilidad</v>
      </c>
      <c r="AC20" s="143" t="s">
        <v>101</v>
      </c>
      <c r="AD20" s="143" t="s">
        <v>102</v>
      </c>
      <c r="AE20" s="144" t="str">
        <f t="shared" si="10"/>
        <v>40%</v>
      </c>
      <c r="AF20" s="143" t="s">
        <v>103</v>
      </c>
      <c r="AG20" s="143" t="s">
        <v>104</v>
      </c>
      <c r="AH20" s="143" t="s">
        <v>105</v>
      </c>
      <c r="AI20" s="128" t="s">
        <v>165</v>
      </c>
      <c r="AJ20" s="145">
        <f t="shared" si="3"/>
        <v>0.24</v>
      </c>
      <c r="AK20" s="146" t="str">
        <f t="shared" si="4"/>
        <v>Baja</v>
      </c>
      <c r="AL20" s="145">
        <f t="shared" si="5"/>
        <v>0.6</v>
      </c>
      <c r="AM20" s="146" t="str">
        <f t="shared" si="6"/>
        <v>Moderado</v>
      </c>
      <c r="AN20" s="144">
        <f t="shared" si="13"/>
        <v>0.14399999999999999</v>
      </c>
      <c r="AO20" s="141" t="str">
        <f t="shared" si="14"/>
        <v>Moderado</v>
      </c>
      <c r="AP20" s="141" t="str">
        <f t="shared" ref="AP20" si="29">+AO20</f>
        <v>Moderado</v>
      </c>
      <c r="AQ20" s="143" t="s">
        <v>117</v>
      </c>
      <c r="AR20" s="123"/>
      <c r="AS20" s="147"/>
      <c r="AT20" s="148"/>
      <c r="AU20" s="148"/>
      <c r="AV20" s="137"/>
      <c r="AW20" s="149"/>
      <c r="AX20"/>
    </row>
    <row r="21" spans="1:50" s="16" customFormat="1" ht="125.25" customHeight="1" x14ac:dyDescent="0.25">
      <c r="A21"/>
      <c r="B21" s="349" t="s">
        <v>170</v>
      </c>
      <c r="C21" s="349" t="s">
        <v>170</v>
      </c>
      <c r="D21" s="350" t="s">
        <v>171</v>
      </c>
      <c r="E21" s="349" t="s">
        <v>172</v>
      </c>
      <c r="F21" s="351" t="s">
        <v>173</v>
      </c>
      <c r="G21" s="349" t="s">
        <v>157</v>
      </c>
      <c r="H21" s="137" t="s">
        <v>93</v>
      </c>
      <c r="I21" s="137" t="s">
        <v>94</v>
      </c>
      <c r="J21" s="123" t="s">
        <v>112</v>
      </c>
      <c r="K21" s="123" t="s">
        <v>96</v>
      </c>
      <c r="L21" s="123" t="s">
        <v>113</v>
      </c>
      <c r="M21" s="123" t="s">
        <v>135</v>
      </c>
      <c r="N21" s="123" t="s">
        <v>123</v>
      </c>
      <c r="O21" s="138">
        <f>+VLOOKUP(N21,Probabilidad!$D$5:$E$9,2,FALSE)</f>
        <v>1</v>
      </c>
      <c r="P21" s="139" t="str">
        <f>+VLOOKUP(N21,Probabilidad!$D$5:$F$9,3,FALSE)</f>
        <v>Muy Alta</v>
      </c>
      <c r="Q21" s="123">
        <v>1</v>
      </c>
      <c r="R21" s="123">
        <v>3</v>
      </c>
      <c r="S21" s="123">
        <v>1</v>
      </c>
      <c r="T21" s="123">
        <v>5</v>
      </c>
      <c r="U21" s="140">
        <f t="shared" si="18"/>
        <v>10</v>
      </c>
      <c r="V21" s="139">
        <f t="shared" si="19"/>
        <v>0.6</v>
      </c>
      <c r="W21" s="140" t="str">
        <f>+VLOOKUP(V21,Impacto!$J$5:$K$9,2,FALSE)</f>
        <v>Moderado</v>
      </c>
      <c r="X21" s="138">
        <f t="shared" si="0"/>
        <v>0.6</v>
      </c>
      <c r="Y21" s="141" t="str">
        <f t="shared" si="20"/>
        <v>Alto</v>
      </c>
      <c r="Z21" s="24">
        <v>1</v>
      </c>
      <c r="AA21" s="160" t="s">
        <v>398</v>
      </c>
      <c r="AB21" s="142" t="str">
        <f t="shared" si="28"/>
        <v>Probabilidad</v>
      </c>
      <c r="AC21" s="143" t="s">
        <v>101</v>
      </c>
      <c r="AD21" s="143" t="s">
        <v>102</v>
      </c>
      <c r="AE21" s="144" t="str">
        <f t="shared" si="10"/>
        <v>40%</v>
      </c>
      <c r="AF21" s="143" t="s">
        <v>103</v>
      </c>
      <c r="AG21" s="143" t="s">
        <v>104</v>
      </c>
      <c r="AH21" s="143" t="s">
        <v>105</v>
      </c>
      <c r="AI21" s="128" t="s">
        <v>396</v>
      </c>
      <c r="AJ21" s="145">
        <f t="shared" si="3"/>
        <v>0.6</v>
      </c>
      <c r="AK21" s="146" t="str">
        <f t="shared" ref="AK21" si="30">IFERROR(IF(AJ21="","",IF(AJ21&lt;=0.2,"Muy Baja",IF(AJ21&lt;=0.4,"Baja",IF(AJ21&lt;=0.6,"Media",IF(AJ21&lt;=0.8,"Alta","Muy Alta"))))),"")</f>
        <v>Media</v>
      </c>
      <c r="AL21" s="145">
        <f t="shared" ref="AL21" si="31">IFERROR(IF(AB21="Impacto",(V21-(V21*AE21)),IF(AB21="Probabilidad",V21,"")),"")</f>
        <v>0.6</v>
      </c>
      <c r="AM21" s="146" t="str">
        <f t="shared" ref="AM21" si="32">IFERROR(IF(AL21="","",IF(AL21&lt;=0.2,"Leve",IF(AL21&lt;=0.4,"Menor",IF(AL21&lt;=0.6,"Moderado",IF(AL21&lt;=0.8,"Mayor","Catastrófico"))))),"")</f>
        <v>Moderado</v>
      </c>
      <c r="AN21" s="144">
        <f t="shared" ref="AN21" si="33">+AJ21*AL21</f>
        <v>0.36</v>
      </c>
      <c r="AO21" s="141" t="str">
        <f t="shared" ref="AO21" si="34">+IF(AN21&lt;=11%,"Bajo",IF(AND(AN21&gt;=12%,AN21&lt;=39%),"Moderado",IF(AND(AN21&gt;=40%,AN21&lt;=64%),"Alto",IF(AN21&gt;64%,"Extremo",""))))</f>
        <v>Moderado</v>
      </c>
      <c r="AP21" s="141" t="str">
        <f t="shared" ref="AP21" si="35">+AO21</f>
        <v>Moderado</v>
      </c>
      <c r="AQ21" s="143" t="s">
        <v>117</v>
      </c>
      <c r="AR21" s="129"/>
      <c r="AS21" s="123"/>
      <c r="AT21" s="130"/>
      <c r="AU21" s="130"/>
      <c r="AV21" s="123"/>
      <c r="AW21" s="149"/>
      <c r="AX21"/>
    </row>
    <row r="22" spans="1:50" ht="133.15" customHeight="1" x14ac:dyDescent="0.25">
      <c r="A22"/>
      <c r="B22" s="123" t="s">
        <v>109</v>
      </c>
      <c r="C22" s="123" t="s">
        <v>88</v>
      </c>
      <c r="D22" s="24" t="s">
        <v>174</v>
      </c>
      <c r="E22" s="123" t="s">
        <v>175</v>
      </c>
      <c r="F22" s="89" t="s">
        <v>176</v>
      </c>
      <c r="G22" s="123" t="s">
        <v>177</v>
      </c>
      <c r="H22" s="137" t="s">
        <v>93</v>
      </c>
      <c r="I22" s="137" t="s">
        <v>94</v>
      </c>
      <c r="J22" s="123" t="s">
        <v>112</v>
      </c>
      <c r="K22" s="123" t="s">
        <v>96</v>
      </c>
      <c r="L22" s="123" t="s">
        <v>134</v>
      </c>
      <c r="M22" s="123" t="s">
        <v>98</v>
      </c>
      <c r="N22" s="123" t="s">
        <v>99</v>
      </c>
      <c r="O22" s="138">
        <f>+VLOOKUP(N22,Probabilidad!$D$5:$E$9,2,FALSE)</f>
        <v>0.4</v>
      </c>
      <c r="P22" s="139" t="str">
        <f>+VLOOKUP(N22,Probabilidad!$D$5:$F$9,3,FALSE)</f>
        <v>Baja</v>
      </c>
      <c r="Q22" s="123">
        <v>1</v>
      </c>
      <c r="R22" s="123">
        <v>1</v>
      </c>
      <c r="S22" s="123">
        <v>1</v>
      </c>
      <c r="T22" s="123">
        <v>3</v>
      </c>
      <c r="U22" s="140">
        <f t="shared" si="18"/>
        <v>6</v>
      </c>
      <c r="V22" s="139">
        <f t="shared" si="19"/>
        <v>0.4</v>
      </c>
      <c r="W22" s="140" t="str">
        <f>+VLOOKUP(V22,Impacto!$J$5:$K$9,2,FALSE)</f>
        <v>Menor</v>
      </c>
      <c r="X22" s="138">
        <f t="shared" si="0"/>
        <v>0.16000000000000003</v>
      </c>
      <c r="Y22" s="141" t="str">
        <f t="shared" si="20"/>
        <v>Moderado</v>
      </c>
      <c r="Z22" s="24">
        <v>1</v>
      </c>
      <c r="AA22" s="159" t="s">
        <v>374</v>
      </c>
      <c r="AB22" s="142" t="str">
        <f t="shared" si="21"/>
        <v>Probabilidad</v>
      </c>
      <c r="AC22" s="143" t="s">
        <v>101</v>
      </c>
      <c r="AD22" s="143" t="s">
        <v>102</v>
      </c>
      <c r="AE22" s="144" t="str">
        <f t="shared" si="10"/>
        <v>40%</v>
      </c>
      <c r="AF22" s="143" t="s">
        <v>103</v>
      </c>
      <c r="AG22" s="143" t="s">
        <v>104</v>
      </c>
      <c r="AH22" s="143" t="s">
        <v>105</v>
      </c>
      <c r="AI22" s="128" t="s">
        <v>379</v>
      </c>
      <c r="AJ22" s="145">
        <f>IFERROR(IF(AB22="Probabilidad",(O22-(O22*AE22)),IF(AB22="Impacto",V22,"")),"")</f>
        <v>0.24</v>
      </c>
      <c r="AK22" s="146" t="str">
        <f t="shared" si="4"/>
        <v>Baja</v>
      </c>
      <c r="AL22" s="145">
        <f>IFERROR(IF(AB22="Impacto",(V22-(V22*AE22)),IF(AB22="Probabilidad",V22,"")),"")</f>
        <v>0.4</v>
      </c>
      <c r="AM22" s="146" t="str">
        <f t="shared" si="6"/>
        <v>Menor</v>
      </c>
      <c r="AN22" s="144">
        <f>+AJ22*AL22</f>
        <v>9.6000000000000002E-2</v>
      </c>
      <c r="AO22" s="141" t="s">
        <v>307</v>
      </c>
      <c r="AP22" s="141" t="str">
        <f t="shared" si="22"/>
        <v>Moderado</v>
      </c>
      <c r="AQ22" s="143" t="s">
        <v>117</v>
      </c>
      <c r="AR22" s="123"/>
      <c r="AS22" s="147"/>
      <c r="AT22" s="148"/>
      <c r="AU22" s="148"/>
      <c r="AV22" s="137"/>
      <c r="AW22" s="149"/>
      <c r="AX22"/>
    </row>
  </sheetData>
  <dataConsolidate/>
  <mergeCells count="42">
    <mergeCell ref="AT9:AT10"/>
    <mergeCell ref="AU9:AU10"/>
    <mergeCell ref="AV9:AV10"/>
    <mergeCell ref="AW9:AW10"/>
    <mergeCell ref="B8:M8"/>
    <mergeCell ref="N9:P10"/>
    <mergeCell ref="N8:Y8"/>
    <mergeCell ref="Q9:T9"/>
    <mergeCell ref="U9:W10"/>
    <mergeCell ref="AO9:AO10"/>
    <mergeCell ref="AP9:AP10"/>
    <mergeCell ref="AQ9:AQ10"/>
    <mergeCell ref="AR9:AR10"/>
    <mergeCell ref="AS9:AS10"/>
    <mergeCell ref="AB9:AB10"/>
    <mergeCell ref="AC9:AI9"/>
    <mergeCell ref="AL9:AM10"/>
    <mergeCell ref="AN9:AN10"/>
    <mergeCell ref="X9:Y10"/>
    <mergeCell ref="Z9:Z10"/>
    <mergeCell ref="AA9:AA10"/>
    <mergeCell ref="Z8:AI8"/>
    <mergeCell ref="AJ8:AQ8"/>
    <mergeCell ref="AR8:AW8"/>
    <mergeCell ref="B9:B10"/>
    <mergeCell ref="C9:C10"/>
    <mergeCell ref="D9:D10"/>
    <mergeCell ref="E9:E10"/>
    <mergeCell ref="F9:F10"/>
    <mergeCell ref="L9:L10"/>
    <mergeCell ref="M9:M10"/>
    <mergeCell ref="G9:G10"/>
    <mergeCell ref="H9:H10"/>
    <mergeCell ref="I9:I10"/>
    <mergeCell ref="J9:J10"/>
    <mergeCell ref="K9:K10"/>
    <mergeCell ref="AJ9:AK10"/>
    <mergeCell ref="B3:E6"/>
    <mergeCell ref="F3:AQ4"/>
    <mergeCell ref="F5:AQ6"/>
    <mergeCell ref="AR3:AW4"/>
    <mergeCell ref="AR5:AW6"/>
  </mergeCells>
  <conditionalFormatting sqref="P11:P22">
    <cfRule type="containsText" dxfId="45" priority="61" operator="containsText" text="Alta">
      <formula>NOT(ISERROR(SEARCH("Alta",P11)))</formula>
    </cfRule>
    <cfRule type="containsText" dxfId="44" priority="60" operator="containsText" text="Media">
      <formula>NOT(ISERROR(SEARCH("Media",P11)))</formula>
    </cfRule>
    <cfRule type="containsText" dxfId="43" priority="59" operator="containsText" text="Baja">
      <formula>NOT(ISERROR(SEARCH("Baja",P11)))</formula>
    </cfRule>
    <cfRule type="containsText" dxfId="42" priority="58" operator="containsText" text="Muy baja">
      <formula>NOT(ISERROR(SEARCH("Muy baja",P11)))</formula>
    </cfRule>
    <cfRule type="containsText" dxfId="41" priority="57" operator="containsText" text="Muy Alta">
      <formula>NOT(ISERROR(SEARCH("Muy Alta",P11)))</formula>
    </cfRule>
    <cfRule type="containsText" dxfId="40" priority="55" operator="containsText" text="Media">
      <formula>NOT(ISERROR(SEARCH("Media",P11)))</formula>
    </cfRule>
    <cfRule type="containsText" dxfId="39" priority="54" operator="containsText" text="Baja">
      <formula>NOT(ISERROR(SEARCH("Baja",P11)))</formula>
    </cfRule>
    <cfRule type="containsText" dxfId="38" priority="53" operator="containsText" text="Muy baja">
      <formula>NOT(ISERROR(SEARCH("Muy baja",P11)))</formula>
    </cfRule>
    <cfRule type="containsText" dxfId="37" priority="52" operator="containsText" text="Muy Alta">
      <formula>NOT(ISERROR(SEARCH("Muy Alta",P11)))</formula>
    </cfRule>
    <cfRule type="containsText" dxfId="36" priority="56" operator="containsText" text="Alta">
      <formula>NOT(ISERROR(SEARCH("Alta",P11)))</formula>
    </cfRule>
  </conditionalFormatting>
  <conditionalFormatting sqref="U11:W11">
    <cfRule type="containsText" dxfId="35" priority="86" operator="containsText" text="Leve">
      <formula>NOT(ISERROR(SEARCH("Leve",U11)))</formula>
    </cfRule>
    <cfRule type="containsText" dxfId="34" priority="85" operator="containsText" text="Catastrófico">
      <formula>NOT(ISERROR(SEARCH("Catastrófico",U11)))</formula>
    </cfRule>
    <cfRule type="containsText" dxfId="33" priority="87" operator="containsText" text="Menor">
      <formula>NOT(ISERROR(SEARCH("Menor",U11)))</formula>
    </cfRule>
    <cfRule type="containsText" dxfId="32" priority="88" operator="containsText" text="Moderado">
      <formula>NOT(ISERROR(SEARCH("Moderado",U11)))</formula>
    </cfRule>
    <cfRule type="containsText" dxfId="31" priority="89" operator="containsText" text="Mayor">
      <formula>NOT(ISERROR(SEARCH("Mayor",U11)))</formula>
    </cfRule>
  </conditionalFormatting>
  <conditionalFormatting sqref="U14:W22">
    <cfRule type="containsText" dxfId="30" priority="38" operator="containsText" text="Mayor">
      <formula>NOT(ISERROR(SEARCH("Mayor",U14)))</formula>
    </cfRule>
    <cfRule type="containsText" dxfId="29" priority="34" operator="containsText" text="Catastrófico">
      <formula>NOT(ISERROR(SEARCH("Catastrófico",U14)))</formula>
    </cfRule>
    <cfRule type="containsText" dxfId="28" priority="35" operator="containsText" text="Leve">
      <formula>NOT(ISERROR(SEARCH("Leve",U14)))</formula>
    </cfRule>
    <cfRule type="containsText" dxfId="27" priority="36" operator="containsText" text="Menor">
      <formula>NOT(ISERROR(SEARCH("Menor",U14)))</formula>
    </cfRule>
    <cfRule type="containsText" dxfId="26" priority="37" operator="containsText" text="Moderado">
      <formula>NOT(ISERROR(SEARCH("Moderado",U14)))</formula>
    </cfRule>
  </conditionalFormatting>
  <conditionalFormatting sqref="V12:X13">
    <cfRule type="containsText" dxfId="25" priority="1" operator="containsText" text="Catastrófico">
      <formula>NOT(ISERROR(SEARCH("Catastrófico",V12)))</formula>
    </cfRule>
    <cfRule type="containsText" dxfId="24" priority="2" operator="containsText" text="Leve">
      <formula>NOT(ISERROR(SEARCH("Leve",V12)))</formula>
    </cfRule>
    <cfRule type="containsText" dxfId="23" priority="3" operator="containsText" text="Menor">
      <formula>NOT(ISERROR(SEARCH("Menor",V12)))</formula>
    </cfRule>
    <cfRule type="containsText" dxfId="22" priority="4" operator="containsText" text="Moderado">
      <formula>NOT(ISERROR(SEARCH("Moderado",V12)))</formula>
    </cfRule>
    <cfRule type="containsText" dxfId="21" priority="5" operator="containsText" text="Mayor">
      <formula>NOT(ISERROR(SEARCH("Mayor",V12)))</formula>
    </cfRule>
  </conditionalFormatting>
  <conditionalFormatting sqref="Y9:Y10">
    <cfRule type="containsText" dxfId="20" priority="95" operator="containsText" text="Medio">
      <formula>NOT(ISERROR(SEARCH("Medio",Y9)))</formula>
    </cfRule>
    <cfRule type="containsText" dxfId="19" priority="96" operator="containsText" text="Bajo">
      <formula>NOT(ISERROR(SEARCH("Bajo",Y9)))</formula>
    </cfRule>
  </conditionalFormatting>
  <conditionalFormatting sqref="Y9:Y22">
    <cfRule type="containsText" dxfId="18" priority="72" operator="containsText" text="Alto">
      <formula>NOT(ISERROR(SEARCH("Alto",Y9)))</formula>
    </cfRule>
    <cfRule type="containsText" dxfId="17" priority="71" operator="containsText" text="Extremo">
      <formula>NOT(ISERROR(SEARCH("Extremo",Y9)))</formula>
    </cfRule>
  </conditionalFormatting>
  <conditionalFormatting sqref="Y11:Y22">
    <cfRule type="containsText" dxfId="16" priority="73" operator="containsText" text="Moderado">
      <formula>NOT(ISERROR(SEARCH("Moderado",Y11)))</formula>
    </cfRule>
    <cfRule type="containsText" dxfId="15" priority="74" operator="containsText" text="Bajo">
      <formula>NOT(ISERROR(SEARCH("Bajo",Y11)))</formula>
    </cfRule>
  </conditionalFormatting>
  <conditionalFormatting sqref="AK11:AK22">
    <cfRule type="cellIs" dxfId="14" priority="28" operator="equal">
      <formula>"Baja"</formula>
    </cfRule>
    <cfRule type="cellIs" dxfId="13" priority="27" operator="equal">
      <formula>"Media"</formula>
    </cfRule>
    <cfRule type="cellIs" dxfId="12" priority="26" operator="equal">
      <formula>"Alta"</formula>
    </cfRule>
    <cfRule type="cellIs" dxfId="11" priority="25" operator="equal">
      <formula>"Muy Alta"</formula>
    </cfRule>
    <cfRule type="cellIs" dxfId="10" priority="29" operator="equal">
      <formula>"Muy Baja"</formula>
    </cfRule>
  </conditionalFormatting>
  <conditionalFormatting sqref="AM11:AM22">
    <cfRule type="cellIs" dxfId="9" priority="20" operator="equal">
      <formula>"Catastrófico"</formula>
    </cfRule>
    <cfRule type="cellIs" dxfId="8" priority="24" operator="equal">
      <formula>"Moderado"</formula>
    </cfRule>
    <cfRule type="cellIs" dxfId="7" priority="23" operator="equal">
      <formula>"Leve"</formula>
    </cfRule>
    <cfRule type="cellIs" dxfId="6" priority="22" operator="equal">
      <formula>"Menor"</formula>
    </cfRule>
    <cfRule type="cellIs" dxfId="5" priority="21" operator="equal">
      <formula>"Mayor"</formula>
    </cfRule>
  </conditionalFormatting>
  <conditionalFormatting sqref="AO9:AP9">
    <cfRule type="containsText" dxfId="4" priority="97" operator="containsText" text="Alto">
      <formula>NOT(ISERROR(SEARCH("Alto",AO9)))</formula>
    </cfRule>
  </conditionalFormatting>
  <conditionalFormatting sqref="AO11:AP22">
    <cfRule type="containsText" dxfId="3" priority="32" operator="containsText" text="Moderado">
      <formula>NOT(ISERROR(SEARCH("Moderado",AO11)))</formula>
    </cfRule>
    <cfRule type="containsText" dxfId="2" priority="31" operator="containsText" text="Alto">
      <formula>NOT(ISERROR(SEARCH("Alto",AO11)))</formula>
    </cfRule>
    <cfRule type="containsText" dxfId="1" priority="30" operator="containsText" text="Extremo">
      <formula>NOT(ISERROR(SEARCH("Extremo",AO11)))</formula>
    </cfRule>
    <cfRule type="containsText" dxfId="0" priority="33" operator="containsText" text="Bajo">
      <formula>NOT(ISERROR(SEARCH("Bajo",AO11)))</formula>
    </cfRule>
  </conditionalFormatting>
  <dataValidations count="1">
    <dataValidation type="custom" allowBlank="1" showInputMessage="1" showErrorMessage="1" error="Recuerde que las acciones se generan bajo la medida de mitigar el riesgo" sqref="AT11:AT13 AT15:AT17 AT19:AT20 AT22" xr:uid="{1E2482EB-21F3-4FD8-BED7-44A57B0D3254}"/>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7">
        <x14:dataValidation type="list" allowBlank="1" showInputMessage="1" showErrorMessage="1" xr:uid="{9D945FFF-639B-4A5C-A38C-6403F4107CA8}">
          <x14:formula1>
            <xm:f>Datos!$B$5:$B$74</xm:f>
          </x14:formula1>
          <xm:sqref>B11:B22 C11:C15</xm:sqref>
        </x14:dataValidation>
        <x14:dataValidation type="list" allowBlank="1" showInputMessage="1" showErrorMessage="1" xr:uid="{889D45CF-B7A4-4420-81BF-7E8585EF0D1A}">
          <x14:formula1>
            <xm:f>Datos!$C$5:$C$74</xm:f>
          </x14:formula1>
          <xm:sqref>C16:C22</xm:sqref>
        </x14:dataValidation>
        <x14:dataValidation type="list" allowBlank="1" showInputMessage="1" showErrorMessage="1" xr:uid="{B4224F9D-72D6-434D-9931-FB9E1093E147}">
          <x14:formula1>
            <xm:f>Datos!$D$5:$D$16</xm:f>
          </x14:formula1>
          <xm:sqref>H11:H22</xm:sqref>
        </x14:dataValidation>
        <x14:dataValidation type="list" allowBlank="1" showInputMessage="1" showErrorMessage="1" xr:uid="{7573A9A1-0B82-4113-BE0B-3F0401798F5F}">
          <x14:formula1>
            <xm:f>Datos!$E$5:$E$11</xm:f>
          </x14:formula1>
          <xm:sqref>I11:I22</xm:sqref>
        </x14:dataValidation>
        <x14:dataValidation type="list" allowBlank="1" showInputMessage="1" showErrorMessage="1" xr:uid="{57EAF979-981D-47B3-8440-C99599885E08}">
          <x14:formula1>
            <xm:f>Datos!$F$5:$F$14</xm:f>
          </x14:formula1>
          <xm:sqref>J11:J22</xm:sqref>
        </x14:dataValidation>
        <x14:dataValidation type="list" allowBlank="1" showInputMessage="1" showErrorMessage="1" xr:uid="{FA33F9A4-6AA7-4D4C-B58B-B27F47770A9D}">
          <x14:formula1>
            <xm:f>Datos!$G$5:$G$8</xm:f>
          </x14:formula1>
          <xm:sqref>K11:K22</xm:sqref>
        </x14:dataValidation>
        <x14:dataValidation type="list" allowBlank="1" showInputMessage="1" showErrorMessage="1" xr:uid="{E47C9367-C1F1-4290-A438-02A1785A08AF}">
          <x14:formula1>
            <xm:f>Probabilidad!$D$5:$D$9</xm:f>
          </x14:formula1>
          <xm:sqref>N11:N22</xm:sqref>
        </x14:dataValidation>
        <x14:dataValidation type="list" allowBlank="1" showInputMessage="1" showErrorMessage="1" xr:uid="{896ABD2F-083A-46CB-AD47-374838995224}">
          <x14:formula1>
            <xm:f>Impacto!$I$5:$I$9</xm:f>
          </x14:formula1>
          <xm:sqref>Q11:T22</xm:sqref>
        </x14:dataValidation>
        <x14:dataValidation type="list" allowBlank="1" showInputMessage="1" showErrorMessage="1" xr:uid="{52A29BFD-EC96-4AF7-979B-0EE9BFC43E42}">
          <x14:formula1>
            <xm:f>Datos!$J$5:$J$7</xm:f>
          </x14:formula1>
          <xm:sqref>AC11:AC22</xm:sqref>
        </x14:dataValidation>
        <x14:dataValidation type="list" allowBlank="1" showInputMessage="1" showErrorMessage="1" xr:uid="{5A9A6921-29AF-466A-AFE6-6F6CB1324B40}">
          <x14:formula1>
            <xm:f>Datos!$K$5:$K$6</xm:f>
          </x14:formula1>
          <xm:sqref>AD11:AD22</xm:sqref>
        </x14:dataValidation>
        <x14:dataValidation type="list" allowBlank="1" showInputMessage="1" showErrorMessage="1" xr:uid="{261D1C83-935C-40A4-8090-E307EFE63FFF}">
          <x14:formula1>
            <xm:f>Datos!$L$5:$L$6</xm:f>
          </x14:formula1>
          <xm:sqref>AF11:AF22</xm:sqref>
        </x14:dataValidation>
        <x14:dataValidation type="list" allowBlank="1" showInputMessage="1" showErrorMessage="1" xr:uid="{3EC5A27C-7C16-486A-B9F2-B7694D2E27EC}">
          <x14:formula1>
            <xm:f>Datos!$M$5:$M$6</xm:f>
          </x14:formula1>
          <xm:sqref>AG11:AG22</xm:sqref>
        </x14:dataValidation>
        <x14:dataValidation type="list" allowBlank="1" showInputMessage="1" showErrorMessage="1" xr:uid="{1CA7F1F6-0A50-4447-8474-93E5F99D7E7C}">
          <x14:formula1>
            <xm:f>Datos!$N$5:$N$6</xm:f>
          </x14:formula1>
          <xm:sqref>AH11:AH22</xm:sqref>
        </x14:dataValidation>
        <x14:dataValidation type="list" allowBlank="1" showInputMessage="1" showErrorMessage="1" xr:uid="{3DFE4CC5-D95E-4C0F-AA14-6035E55D5217}">
          <x14:formula1>
            <xm:f>Datos!$O$5:$O$7</xm:f>
          </x14:formula1>
          <xm:sqref>AQ11:AQ22</xm:sqref>
        </x14:dataValidation>
        <x14:dataValidation type="list" allowBlank="1" showInputMessage="1" showErrorMessage="1" xr:uid="{41A92DF9-9948-4BB4-8630-A34324B9F491}">
          <x14:formula1>
            <xm:f>Datos!$P$5:$P$6</xm:f>
          </x14:formula1>
          <xm:sqref>AW11:AW13 AW15:AW17 AW19:AW20 AW22</xm:sqref>
        </x14:dataValidation>
        <x14:dataValidation type="list" allowBlank="1" showInputMessage="1" showErrorMessage="1" xr:uid="{CF4E6E03-B01C-4894-A35D-3398EA563344}">
          <x14:formula1>
            <xm:f>Datos!$H$5:$H$10</xm:f>
          </x14:formula1>
          <xm:sqref>L11:L22</xm:sqref>
        </x14:dataValidation>
        <x14:dataValidation type="list" allowBlank="1" showInputMessage="1" showErrorMessage="1" xr:uid="{7F2268EA-3705-4FC9-8F08-C987E14CFD9C}">
          <x14:formula1>
            <xm:f>Datos!$I$5:$I$12</xm:f>
          </x14:formula1>
          <xm:sqref>M11:M22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3913D-89A6-4CB8-B3B6-A726892AF2BD}">
  <dimension ref="B2:P74"/>
  <sheetViews>
    <sheetView topLeftCell="A34" zoomScale="80" zoomScaleNormal="80" workbookViewId="0">
      <selection activeCell="C60" sqref="C60"/>
    </sheetView>
  </sheetViews>
  <sheetFormatPr baseColWidth="10" defaultColWidth="11.42578125" defaultRowHeight="15" x14ac:dyDescent="0.25"/>
  <cols>
    <col min="1" max="1" width="11.42578125" style="42"/>
    <col min="2" max="2" width="36" style="42" customWidth="1"/>
    <col min="3" max="3" width="34.7109375" style="44" bestFit="1" customWidth="1"/>
    <col min="4" max="4" width="28.28515625" style="42" customWidth="1"/>
    <col min="5" max="5" width="20.140625" style="42" bestFit="1" customWidth="1"/>
    <col min="6" max="6" width="33.5703125" style="42" bestFit="1" customWidth="1"/>
    <col min="7" max="7" width="21.85546875" style="42" customWidth="1"/>
    <col min="8" max="8" width="36.7109375" style="42" bestFit="1" customWidth="1"/>
    <col min="9" max="9" width="36.7109375" style="42" customWidth="1"/>
    <col min="10" max="10" width="18.7109375" style="42" customWidth="1"/>
    <col min="11" max="11" width="32.28515625" style="42" customWidth="1"/>
    <col min="12" max="12" width="17.42578125" style="42" customWidth="1"/>
    <col min="14" max="14" width="18.5703125" customWidth="1"/>
    <col min="15" max="15" width="22.7109375" style="42" customWidth="1"/>
    <col min="16" max="16384" width="11.42578125" style="42"/>
  </cols>
  <sheetData>
    <row r="2" spans="2:16" s="21" customFormat="1" ht="54.75" customHeight="1" x14ac:dyDescent="0.25">
      <c r="B2" s="269" t="s">
        <v>178</v>
      </c>
      <c r="C2" s="270"/>
      <c r="D2" s="270"/>
      <c r="E2" s="270"/>
      <c r="F2" s="270"/>
      <c r="G2" s="270"/>
      <c r="H2" s="270"/>
      <c r="I2" s="270"/>
      <c r="J2" s="271" t="s">
        <v>5</v>
      </c>
      <c r="K2" s="271"/>
      <c r="L2" s="271"/>
      <c r="M2" s="271"/>
      <c r="N2" s="271"/>
      <c r="O2" s="38" t="s">
        <v>6</v>
      </c>
      <c r="P2" s="39" t="s">
        <v>7</v>
      </c>
    </row>
    <row r="3" spans="2:16" s="21" customFormat="1" ht="12.75" x14ac:dyDescent="0.25">
      <c r="B3" s="272" t="s">
        <v>8</v>
      </c>
      <c r="C3" s="273" t="s">
        <v>9</v>
      </c>
      <c r="D3" s="272" t="s">
        <v>14</v>
      </c>
      <c r="E3" s="272" t="s">
        <v>15</v>
      </c>
      <c r="F3" s="272" t="s">
        <v>16</v>
      </c>
      <c r="G3" s="272" t="s">
        <v>17</v>
      </c>
      <c r="H3" s="272" t="s">
        <v>179</v>
      </c>
      <c r="I3" s="272" t="s">
        <v>180</v>
      </c>
      <c r="J3" s="276" t="s">
        <v>26</v>
      </c>
      <c r="K3" s="277"/>
      <c r="L3" s="277"/>
      <c r="M3" s="277"/>
      <c r="N3" s="278"/>
      <c r="O3" s="279" t="s">
        <v>30</v>
      </c>
      <c r="P3" s="280" t="s">
        <v>35</v>
      </c>
    </row>
    <row r="4" spans="2:16" s="21" customFormat="1" ht="12.75" x14ac:dyDescent="0.25">
      <c r="B4" s="176"/>
      <c r="C4" s="274"/>
      <c r="D4" s="176"/>
      <c r="E4" s="176"/>
      <c r="F4" s="176"/>
      <c r="G4" s="176"/>
      <c r="H4" s="176"/>
      <c r="I4" s="275"/>
      <c r="J4" s="40" t="s">
        <v>40</v>
      </c>
      <c r="K4" s="40" t="s">
        <v>41</v>
      </c>
      <c r="L4" s="40" t="s">
        <v>103</v>
      </c>
      <c r="M4" s="40" t="s">
        <v>44</v>
      </c>
      <c r="N4" s="40" t="s">
        <v>45</v>
      </c>
      <c r="O4" s="193"/>
      <c r="P4" s="281"/>
    </row>
    <row r="5" spans="2:16" ht="51" customHeight="1" x14ac:dyDescent="0.25">
      <c r="B5" s="282" t="s">
        <v>109</v>
      </c>
      <c r="C5" s="28" t="s">
        <v>181</v>
      </c>
      <c r="D5" s="123" t="s">
        <v>182</v>
      </c>
      <c r="E5" s="123" t="s">
        <v>183</v>
      </c>
      <c r="F5" s="123" t="s">
        <v>184</v>
      </c>
      <c r="G5" s="41" t="s">
        <v>185</v>
      </c>
      <c r="H5" s="123" t="s">
        <v>186</v>
      </c>
      <c r="I5" s="28" t="s">
        <v>98</v>
      </c>
      <c r="J5" s="24" t="s">
        <v>101</v>
      </c>
      <c r="K5" s="24" t="s">
        <v>187</v>
      </c>
      <c r="L5" s="24" t="s">
        <v>103</v>
      </c>
      <c r="M5" s="24" t="s">
        <v>104</v>
      </c>
      <c r="N5" s="24" t="s">
        <v>105</v>
      </c>
      <c r="O5" s="24" t="s">
        <v>107</v>
      </c>
      <c r="P5" s="24" t="s">
        <v>108</v>
      </c>
    </row>
    <row r="6" spans="2:16" ht="30" x14ac:dyDescent="0.25">
      <c r="B6" s="282"/>
      <c r="C6" s="28" t="s">
        <v>188</v>
      </c>
      <c r="D6" s="123" t="s">
        <v>189</v>
      </c>
      <c r="E6" s="123" t="s">
        <v>190</v>
      </c>
      <c r="F6" s="123" t="s">
        <v>191</v>
      </c>
      <c r="G6" s="41" t="s">
        <v>192</v>
      </c>
      <c r="H6" s="123" t="s">
        <v>193</v>
      </c>
      <c r="I6" s="28" t="s">
        <v>194</v>
      </c>
      <c r="J6" s="24" t="s">
        <v>195</v>
      </c>
      <c r="K6" s="24" t="s">
        <v>102</v>
      </c>
      <c r="L6" s="24" t="s">
        <v>164</v>
      </c>
      <c r="M6" s="24" t="s">
        <v>116</v>
      </c>
      <c r="N6" s="24" t="s">
        <v>196</v>
      </c>
      <c r="O6" s="24" t="s">
        <v>117</v>
      </c>
      <c r="P6" s="24" t="s">
        <v>197</v>
      </c>
    </row>
    <row r="7" spans="2:16" x14ac:dyDescent="0.25">
      <c r="B7" s="123" t="s">
        <v>118</v>
      </c>
      <c r="C7" s="28" t="s">
        <v>198</v>
      </c>
      <c r="D7" s="123" t="s">
        <v>199</v>
      </c>
      <c r="E7" s="123" t="s">
        <v>200</v>
      </c>
      <c r="F7" s="123" t="s">
        <v>201</v>
      </c>
      <c r="G7" s="41" t="s">
        <v>202</v>
      </c>
      <c r="H7" s="123" t="s">
        <v>203</v>
      </c>
      <c r="I7" s="28" t="s">
        <v>135</v>
      </c>
      <c r="J7" s="24" t="s">
        <v>204</v>
      </c>
      <c r="K7" s="25"/>
      <c r="L7" s="25"/>
      <c r="O7" s="24" t="s">
        <v>205</v>
      </c>
    </row>
    <row r="8" spans="2:16" ht="75" x14ac:dyDescent="0.25">
      <c r="B8" s="282" t="s">
        <v>206</v>
      </c>
      <c r="C8" s="28" t="s">
        <v>206</v>
      </c>
      <c r="D8" s="123" t="s">
        <v>93</v>
      </c>
      <c r="E8" s="123" t="s">
        <v>207</v>
      </c>
      <c r="F8" s="123" t="s">
        <v>208</v>
      </c>
      <c r="G8" s="41" t="s">
        <v>96</v>
      </c>
      <c r="H8" s="123" t="s">
        <v>209</v>
      </c>
      <c r="I8" s="28" t="s">
        <v>210</v>
      </c>
      <c r="J8" s="4"/>
      <c r="K8" s="25"/>
      <c r="L8" s="25"/>
    </row>
    <row r="9" spans="2:16" ht="30" x14ac:dyDescent="0.25">
      <c r="B9" s="282"/>
      <c r="C9" s="28" t="s">
        <v>211</v>
      </c>
      <c r="D9" s="42" t="s">
        <v>212</v>
      </c>
      <c r="E9" s="123" t="s">
        <v>213</v>
      </c>
      <c r="F9" s="123" t="s">
        <v>112</v>
      </c>
      <c r="H9" s="123" t="s">
        <v>134</v>
      </c>
      <c r="I9" s="28" t="s">
        <v>214</v>
      </c>
      <c r="J9" s="25"/>
      <c r="L9" s="25"/>
    </row>
    <row r="10" spans="2:16" ht="45" x14ac:dyDescent="0.25">
      <c r="B10" s="282"/>
      <c r="C10" s="28" t="s">
        <v>215</v>
      </c>
      <c r="D10" s="123" t="s">
        <v>216</v>
      </c>
      <c r="E10" s="123" t="s">
        <v>217</v>
      </c>
      <c r="F10" s="123" t="s">
        <v>218</v>
      </c>
      <c r="H10" s="123" t="s">
        <v>113</v>
      </c>
      <c r="I10" s="28" t="s">
        <v>114</v>
      </c>
    </row>
    <row r="11" spans="2:16" ht="45" x14ac:dyDescent="0.25">
      <c r="B11" s="123" t="s">
        <v>124</v>
      </c>
      <c r="C11" s="28" t="s">
        <v>219</v>
      </c>
      <c r="D11" s="123" t="s">
        <v>220</v>
      </c>
      <c r="E11" s="123" t="s">
        <v>94</v>
      </c>
      <c r="F11" s="123" t="s">
        <v>221</v>
      </c>
      <c r="I11" s="123" t="s">
        <v>122</v>
      </c>
    </row>
    <row r="12" spans="2:16" ht="30" x14ac:dyDescent="0.25">
      <c r="B12" s="282" t="s">
        <v>222</v>
      </c>
      <c r="C12" s="28" t="s">
        <v>222</v>
      </c>
      <c r="D12" s="123" t="s">
        <v>223</v>
      </c>
      <c r="F12" s="123" t="s">
        <v>224</v>
      </c>
      <c r="I12" s="123" t="s">
        <v>158</v>
      </c>
    </row>
    <row r="13" spans="2:16" x14ac:dyDescent="0.25">
      <c r="B13" s="282"/>
      <c r="C13" s="28" t="s">
        <v>225</v>
      </c>
      <c r="D13" s="123" t="s">
        <v>226</v>
      </c>
      <c r="F13" s="123" t="s">
        <v>227</v>
      </c>
    </row>
    <row r="14" spans="2:16" ht="44.25" customHeight="1" x14ac:dyDescent="0.25">
      <c r="B14" s="282"/>
      <c r="C14" s="28" t="s">
        <v>228</v>
      </c>
      <c r="D14" s="123" t="s">
        <v>229</v>
      </c>
      <c r="F14" s="123" t="s">
        <v>95</v>
      </c>
    </row>
    <row r="15" spans="2:16" ht="58.5" customHeight="1" x14ac:dyDescent="0.25">
      <c r="B15" s="123" t="s">
        <v>230</v>
      </c>
      <c r="C15" s="28" t="s">
        <v>230</v>
      </c>
      <c r="D15" s="123" t="s">
        <v>231</v>
      </c>
    </row>
    <row r="16" spans="2:16" ht="70.5" customHeight="1" x14ac:dyDescent="0.25">
      <c r="B16" s="282" t="s">
        <v>232</v>
      </c>
      <c r="C16" s="28" t="s">
        <v>232</v>
      </c>
      <c r="D16" s="123" t="s">
        <v>233</v>
      </c>
      <c r="K16" s="43"/>
    </row>
    <row r="17" spans="2:3" x14ac:dyDescent="0.25">
      <c r="B17" s="282"/>
      <c r="C17" s="28" t="s">
        <v>234</v>
      </c>
    </row>
    <row r="18" spans="2:3" x14ac:dyDescent="0.25">
      <c r="B18" s="282" t="s">
        <v>235</v>
      </c>
      <c r="C18" s="28" t="s">
        <v>235</v>
      </c>
    </row>
    <row r="19" spans="2:3" x14ac:dyDescent="0.25">
      <c r="B19" s="282"/>
      <c r="C19" s="28" t="s">
        <v>236</v>
      </c>
    </row>
    <row r="20" spans="2:3" x14ac:dyDescent="0.25">
      <c r="B20" s="282"/>
      <c r="C20" s="28" t="s">
        <v>237</v>
      </c>
    </row>
    <row r="21" spans="2:3" ht="30" x14ac:dyDescent="0.25">
      <c r="B21" s="282"/>
      <c r="C21" s="28" t="s">
        <v>238</v>
      </c>
    </row>
    <row r="22" spans="2:3" ht="30" x14ac:dyDescent="0.25">
      <c r="B22" s="282"/>
      <c r="C22" s="28" t="s">
        <v>239</v>
      </c>
    </row>
    <row r="23" spans="2:3" ht="45" x14ac:dyDescent="0.25">
      <c r="B23" s="282"/>
      <c r="C23" s="28" t="s">
        <v>240</v>
      </c>
    </row>
    <row r="24" spans="2:3" ht="30" x14ac:dyDescent="0.25">
      <c r="B24" s="282"/>
      <c r="C24" s="28" t="s">
        <v>241</v>
      </c>
    </row>
    <row r="25" spans="2:3" ht="45" x14ac:dyDescent="0.25">
      <c r="B25" s="282"/>
      <c r="C25" s="28" t="s">
        <v>242</v>
      </c>
    </row>
    <row r="26" spans="2:3" ht="30" x14ac:dyDescent="0.25">
      <c r="B26" s="282"/>
      <c r="C26" s="28" t="s">
        <v>243</v>
      </c>
    </row>
    <row r="27" spans="2:3" ht="30" x14ac:dyDescent="0.25">
      <c r="B27" s="282"/>
      <c r="C27" s="28" t="s">
        <v>244</v>
      </c>
    </row>
    <row r="28" spans="2:3" ht="30" x14ac:dyDescent="0.25">
      <c r="B28" s="282"/>
      <c r="C28" s="28" t="s">
        <v>245</v>
      </c>
    </row>
    <row r="29" spans="2:3" x14ac:dyDescent="0.25">
      <c r="B29" s="282"/>
      <c r="C29" s="28" t="s">
        <v>246</v>
      </c>
    </row>
    <row r="30" spans="2:3" x14ac:dyDescent="0.25">
      <c r="B30" s="282"/>
      <c r="C30" s="28" t="s">
        <v>247</v>
      </c>
    </row>
    <row r="31" spans="2:3" x14ac:dyDescent="0.25">
      <c r="B31" s="282"/>
      <c r="C31" s="28" t="s">
        <v>248</v>
      </c>
    </row>
    <row r="32" spans="2:3" x14ac:dyDescent="0.25">
      <c r="B32" s="282"/>
      <c r="C32" s="28" t="s">
        <v>249</v>
      </c>
    </row>
    <row r="33" spans="2:3" x14ac:dyDescent="0.25">
      <c r="B33" s="282" t="s">
        <v>250</v>
      </c>
      <c r="C33" s="28" t="s">
        <v>250</v>
      </c>
    </row>
    <row r="34" spans="2:3" x14ac:dyDescent="0.25">
      <c r="B34" s="282"/>
      <c r="C34" s="28" t="s">
        <v>251</v>
      </c>
    </row>
    <row r="35" spans="2:3" x14ac:dyDescent="0.25">
      <c r="B35" s="282"/>
      <c r="C35" s="28" t="s">
        <v>252</v>
      </c>
    </row>
    <row r="36" spans="2:3" x14ac:dyDescent="0.25">
      <c r="B36" s="282"/>
      <c r="C36" s="28" t="s">
        <v>253</v>
      </c>
    </row>
    <row r="37" spans="2:3" x14ac:dyDescent="0.25">
      <c r="B37" s="282"/>
      <c r="C37" s="28" t="s">
        <v>254</v>
      </c>
    </row>
    <row r="38" spans="2:3" x14ac:dyDescent="0.25">
      <c r="B38" s="282"/>
      <c r="C38" s="28" t="s">
        <v>255</v>
      </c>
    </row>
    <row r="39" spans="2:3" x14ac:dyDescent="0.25">
      <c r="B39" s="123" t="s">
        <v>256</v>
      </c>
      <c r="C39" s="28" t="s">
        <v>256</v>
      </c>
    </row>
    <row r="40" spans="2:3" x14ac:dyDescent="0.25">
      <c r="B40" s="282" t="s">
        <v>257</v>
      </c>
      <c r="C40" s="28" t="s">
        <v>258</v>
      </c>
    </row>
    <row r="41" spans="2:3" x14ac:dyDescent="0.25">
      <c r="B41" s="282"/>
      <c r="C41" s="28" t="s">
        <v>259</v>
      </c>
    </row>
    <row r="42" spans="2:3" x14ac:dyDescent="0.25">
      <c r="B42" s="282"/>
      <c r="C42" s="28" t="s">
        <v>260</v>
      </c>
    </row>
    <row r="43" spans="2:3" x14ac:dyDescent="0.25">
      <c r="B43" s="282"/>
      <c r="C43" s="28" t="s">
        <v>261</v>
      </c>
    </row>
    <row r="44" spans="2:3" x14ac:dyDescent="0.25">
      <c r="B44" s="282" t="s">
        <v>129</v>
      </c>
      <c r="C44" s="28" t="s">
        <v>262</v>
      </c>
    </row>
    <row r="45" spans="2:3" x14ac:dyDescent="0.25">
      <c r="B45" s="282"/>
      <c r="C45" s="28" t="s">
        <v>263</v>
      </c>
    </row>
    <row r="46" spans="2:3" ht="30" x14ac:dyDescent="0.25">
      <c r="B46" s="282"/>
      <c r="C46" s="28" t="s">
        <v>264</v>
      </c>
    </row>
    <row r="47" spans="2:3" x14ac:dyDescent="0.25">
      <c r="B47" s="282" t="s">
        <v>265</v>
      </c>
      <c r="C47" s="28" t="s">
        <v>266</v>
      </c>
    </row>
    <row r="48" spans="2:3" x14ac:dyDescent="0.25">
      <c r="B48" s="282"/>
      <c r="C48" s="28" t="s">
        <v>267</v>
      </c>
    </row>
    <row r="49" spans="2:3" ht="30" x14ac:dyDescent="0.25">
      <c r="B49" s="282"/>
      <c r="C49" s="28" t="s">
        <v>268</v>
      </c>
    </row>
    <row r="50" spans="2:3" ht="45" x14ac:dyDescent="0.25">
      <c r="B50" s="282"/>
      <c r="C50" s="28" t="s">
        <v>269</v>
      </c>
    </row>
    <row r="51" spans="2:3" ht="60" x14ac:dyDescent="0.25">
      <c r="B51" s="282"/>
      <c r="C51" s="28" t="s">
        <v>270</v>
      </c>
    </row>
    <row r="52" spans="2:3" ht="45" x14ac:dyDescent="0.25">
      <c r="B52" s="282"/>
      <c r="C52" s="28" t="s">
        <v>271</v>
      </c>
    </row>
    <row r="53" spans="2:3" ht="45" x14ac:dyDescent="0.25">
      <c r="B53" s="282"/>
      <c r="C53" s="28" t="s">
        <v>272</v>
      </c>
    </row>
    <row r="54" spans="2:3" ht="45" x14ac:dyDescent="0.25">
      <c r="B54" s="282"/>
      <c r="C54" s="28" t="s">
        <v>273</v>
      </c>
    </row>
    <row r="55" spans="2:3" ht="45" x14ac:dyDescent="0.25">
      <c r="B55" s="282"/>
      <c r="C55" s="28" t="s">
        <v>274</v>
      </c>
    </row>
    <row r="56" spans="2:3" x14ac:dyDescent="0.25">
      <c r="B56" s="123" t="s">
        <v>230</v>
      </c>
      <c r="C56" s="28" t="s">
        <v>230</v>
      </c>
    </row>
    <row r="57" spans="2:3" x14ac:dyDescent="0.25">
      <c r="B57" s="123" t="s">
        <v>275</v>
      </c>
      <c r="C57" s="28" t="s">
        <v>275</v>
      </c>
    </row>
    <row r="58" spans="2:3" x14ac:dyDescent="0.25">
      <c r="B58" s="283" t="s">
        <v>141</v>
      </c>
      <c r="C58" s="28" t="s">
        <v>142</v>
      </c>
    </row>
    <row r="59" spans="2:3" x14ac:dyDescent="0.25">
      <c r="B59" s="284"/>
      <c r="C59" s="28" t="s">
        <v>276</v>
      </c>
    </row>
    <row r="60" spans="2:3" x14ac:dyDescent="0.25">
      <c r="B60" s="123" t="s">
        <v>154</v>
      </c>
      <c r="C60" s="28" t="s">
        <v>155</v>
      </c>
    </row>
    <row r="61" spans="2:3" x14ac:dyDescent="0.25">
      <c r="B61" s="123" t="s">
        <v>159</v>
      </c>
      <c r="C61" s="28" t="s">
        <v>159</v>
      </c>
    </row>
    <row r="62" spans="2:3" x14ac:dyDescent="0.25">
      <c r="B62" s="123" t="s">
        <v>277</v>
      </c>
      <c r="C62" s="28" t="s">
        <v>277</v>
      </c>
    </row>
    <row r="63" spans="2:3" x14ac:dyDescent="0.25">
      <c r="B63" s="122"/>
      <c r="C63" s="28" t="s">
        <v>278</v>
      </c>
    </row>
    <row r="64" spans="2:3" x14ac:dyDescent="0.25">
      <c r="B64" s="283" t="s">
        <v>279</v>
      </c>
      <c r="C64" s="28" t="s">
        <v>280</v>
      </c>
    </row>
    <row r="65" spans="2:3" x14ac:dyDescent="0.25">
      <c r="B65" s="285"/>
      <c r="C65" s="28" t="s">
        <v>281</v>
      </c>
    </row>
    <row r="66" spans="2:3" x14ac:dyDescent="0.25">
      <c r="B66" s="123" t="s">
        <v>282</v>
      </c>
      <c r="C66" s="123" t="s">
        <v>282</v>
      </c>
    </row>
    <row r="67" spans="2:3" x14ac:dyDescent="0.25">
      <c r="B67" s="123" t="s">
        <v>283</v>
      </c>
      <c r="C67" s="123" t="s">
        <v>283</v>
      </c>
    </row>
    <row r="68" spans="2:3" x14ac:dyDescent="0.25">
      <c r="B68" s="123" t="s">
        <v>170</v>
      </c>
      <c r="C68" s="123" t="s">
        <v>170</v>
      </c>
    </row>
    <row r="69" spans="2:3" x14ac:dyDescent="0.25">
      <c r="B69" s="283" t="s">
        <v>87</v>
      </c>
      <c r="C69" s="28" t="s">
        <v>284</v>
      </c>
    </row>
    <row r="70" spans="2:3" x14ac:dyDescent="0.25">
      <c r="B70" s="284"/>
      <c r="C70" s="28" t="s">
        <v>285</v>
      </c>
    </row>
    <row r="71" spans="2:3" x14ac:dyDescent="0.25">
      <c r="B71" s="284"/>
      <c r="C71" s="28" t="s">
        <v>286</v>
      </c>
    </row>
    <row r="72" spans="2:3" x14ac:dyDescent="0.25">
      <c r="B72" s="284"/>
      <c r="C72" s="28" t="s">
        <v>88</v>
      </c>
    </row>
    <row r="73" spans="2:3" x14ac:dyDescent="0.25">
      <c r="B73" s="285"/>
      <c r="C73" s="28" t="s">
        <v>287</v>
      </c>
    </row>
    <row r="74" spans="2:3" x14ac:dyDescent="0.25">
      <c r="B74" s="123" t="s">
        <v>288</v>
      </c>
      <c r="C74" s="28" t="s">
        <v>288</v>
      </c>
    </row>
  </sheetData>
  <mergeCells count="25">
    <mergeCell ref="B58:B59"/>
    <mergeCell ref="B64:B65"/>
    <mergeCell ref="B69:B73"/>
    <mergeCell ref="B12:B14"/>
    <mergeCell ref="B16:B17"/>
    <mergeCell ref="B18:B32"/>
    <mergeCell ref="B33:B38"/>
    <mergeCell ref="B40:B43"/>
    <mergeCell ref="B44:B46"/>
    <mergeCell ref="O3:O4"/>
    <mergeCell ref="P3:P4"/>
    <mergeCell ref="B5:B6"/>
    <mergeCell ref="B8:B10"/>
    <mergeCell ref="B47:B55"/>
    <mergeCell ref="B2:I2"/>
    <mergeCell ref="J2:N2"/>
    <mergeCell ref="B3:B4"/>
    <mergeCell ref="C3:C4"/>
    <mergeCell ref="D3:D4"/>
    <mergeCell ref="E3:E4"/>
    <mergeCell ref="F3:F4"/>
    <mergeCell ref="G3:G4"/>
    <mergeCell ref="H3:H4"/>
    <mergeCell ref="I3:I4"/>
    <mergeCell ref="J3:N3"/>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3BAA4-EB51-4D3F-A82E-F16EB07ED523}">
  <dimension ref="B1:J20"/>
  <sheetViews>
    <sheetView workbookViewId="0">
      <selection activeCell="L17" sqref="L17"/>
    </sheetView>
  </sheetViews>
  <sheetFormatPr baseColWidth="10" defaultColWidth="11.42578125" defaultRowHeight="15" x14ac:dyDescent="0.25"/>
  <cols>
    <col min="2" max="2" width="16.140625" customWidth="1"/>
    <col min="4" max="5" width="15.7109375" customWidth="1"/>
    <col min="6" max="6" width="24" customWidth="1"/>
    <col min="7" max="8" width="15.7109375" customWidth="1"/>
  </cols>
  <sheetData>
    <row r="1" spans="2:10" ht="15.75" thickBot="1" x14ac:dyDescent="0.3"/>
    <row r="2" spans="2:10" x14ac:dyDescent="0.25">
      <c r="B2" s="295" t="s">
        <v>289</v>
      </c>
      <c r="C2" s="83" t="s">
        <v>290</v>
      </c>
      <c r="D2" s="99"/>
      <c r="E2" s="108" t="s">
        <v>291</v>
      </c>
      <c r="F2" s="108" t="s">
        <v>292</v>
      </c>
      <c r="G2" s="105"/>
      <c r="H2" s="105"/>
      <c r="I2" s="289"/>
      <c r="J2" s="304" t="s">
        <v>293</v>
      </c>
    </row>
    <row r="3" spans="2:10" x14ac:dyDescent="0.25">
      <c r="B3" s="296"/>
      <c r="C3" s="92"/>
      <c r="D3" s="100"/>
      <c r="E3" s="103"/>
      <c r="F3" s="109" t="s">
        <v>294</v>
      </c>
      <c r="G3" s="106"/>
      <c r="H3" s="106"/>
      <c r="I3" s="289"/>
      <c r="J3" s="305"/>
    </row>
    <row r="4" spans="2:10" x14ac:dyDescent="0.25">
      <c r="B4" s="296"/>
      <c r="C4" s="92"/>
      <c r="D4" s="100"/>
      <c r="E4" s="103"/>
      <c r="F4" s="109" t="s">
        <v>295</v>
      </c>
      <c r="G4" s="106"/>
      <c r="H4" s="106"/>
      <c r="I4" s="289"/>
      <c r="J4" s="305"/>
    </row>
    <row r="5" spans="2:10" ht="15.75" thickBot="1" x14ac:dyDescent="0.3">
      <c r="B5" s="296"/>
      <c r="C5" s="84">
        <v>1</v>
      </c>
      <c r="D5" s="101"/>
      <c r="E5" s="104"/>
      <c r="F5" s="110" t="s">
        <v>296</v>
      </c>
      <c r="G5" s="107"/>
      <c r="H5" s="107"/>
      <c r="I5" s="289"/>
      <c r="J5" s="305"/>
    </row>
    <row r="6" spans="2:10" x14ac:dyDescent="0.25">
      <c r="B6" s="296"/>
      <c r="C6" s="85" t="s">
        <v>297</v>
      </c>
      <c r="D6" s="99"/>
      <c r="E6" s="99"/>
      <c r="F6" s="102"/>
      <c r="G6" s="102"/>
      <c r="H6" s="105"/>
      <c r="I6" s="289"/>
      <c r="J6" s="306" t="s">
        <v>298</v>
      </c>
    </row>
    <row r="7" spans="2:10" x14ac:dyDescent="0.25">
      <c r="B7" s="296"/>
      <c r="C7" s="85"/>
      <c r="D7" s="100"/>
      <c r="E7" s="100"/>
      <c r="F7" s="103"/>
      <c r="G7" s="103"/>
      <c r="H7" s="106"/>
      <c r="I7" s="289"/>
      <c r="J7" s="307"/>
    </row>
    <row r="8" spans="2:10" ht="15.75" thickBot="1" x14ac:dyDescent="0.3">
      <c r="B8" s="296"/>
      <c r="C8" s="86">
        <v>0.8</v>
      </c>
      <c r="D8" s="101"/>
      <c r="E8" s="101"/>
      <c r="F8" s="104"/>
      <c r="G8" s="104"/>
      <c r="H8" s="107"/>
      <c r="I8" s="289"/>
      <c r="J8" s="308"/>
    </row>
    <row r="9" spans="2:10" x14ac:dyDescent="0.25">
      <c r="B9" s="296"/>
      <c r="C9" s="85" t="s">
        <v>299</v>
      </c>
      <c r="D9" s="99"/>
      <c r="E9" s="99"/>
      <c r="F9" s="99"/>
      <c r="G9" s="102"/>
      <c r="H9" s="102"/>
      <c r="I9" s="289"/>
      <c r="J9" s="298" t="s">
        <v>300</v>
      </c>
    </row>
    <row r="10" spans="2:10" x14ac:dyDescent="0.25">
      <c r="B10" s="296"/>
      <c r="C10" s="85"/>
      <c r="D10" s="100"/>
      <c r="E10" s="100"/>
      <c r="F10" s="100"/>
      <c r="G10" s="103"/>
      <c r="H10" s="103"/>
      <c r="I10" s="289"/>
      <c r="J10" s="299"/>
    </row>
    <row r="11" spans="2:10" ht="15.75" thickBot="1" x14ac:dyDescent="0.3">
      <c r="B11" s="296"/>
      <c r="C11" s="86">
        <v>0.6</v>
      </c>
      <c r="D11" s="101"/>
      <c r="E11" s="101"/>
      <c r="F11" s="101"/>
      <c r="G11" s="104"/>
      <c r="H11" s="104"/>
      <c r="I11" s="289"/>
      <c r="J11" s="300"/>
    </row>
    <row r="12" spans="2:10" x14ac:dyDescent="0.25">
      <c r="B12" s="296"/>
      <c r="C12" s="85" t="s">
        <v>301</v>
      </c>
      <c r="D12" s="93"/>
      <c r="E12" s="96" t="s">
        <v>89</v>
      </c>
      <c r="F12" s="96" t="s">
        <v>166</v>
      </c>
      <c r="G12" s="99"/>
      <c r="H12" s="102"/>
      <c r="I12" s="289"/>
      <c r="J12" s="301" t="s">
        <v>302</v>
      </c>
    </row>
    <row r="13" spans="2:10" x14ac:dyDescent="0.25">
      <c r="B13" s="296"/>
      <c r="C13" s="85"/>
      <c r="D13" s="94"/>
      <c r="E13" s="100"/>
      <c r="F13" s="100"/>
      <c r="G13" s="100"/>
      <c r="H13" s="103"/>
      <c r="I13" s="289"/>
      <c r="J13" s="302"/>
    </row>
    <row r="14" spans="2:10" ht="15.75" thickBot="1" x14ac:dyDescent="0.3">
      <c r="B14" s="296"/>
      <c r="C14" s="86">
        <v>0.4</v>
      </c>
      <c r="D14" s="95"/>
      <c r="E14" s="101"/>
      <c r="F14" s="101"/>
      <c r="G14" s="101"/>
      <c r="H14" s="104"/>
      <c r="I14" s="289"/>
      <c r="J14" s="303"/>
    </row>
    <row r="15" spans="2:10" x14ac:dyDescent="0.25">
      <c r="B15" s="296"/>
      <c r="C15" s="85" t="s">
        <v>303</v>
      </c>
      <c r="D15" s="93"/>
      <c r="E15" s="93"/>
      <c r="F15" s="96" t="s">
        <v>304</v>
      </c>
      <c r="G15" s="99"/>
      <c r="H15" s="99"/>
      <c r="I15" s="287"/>
      <c r="J15" s="286"/>
    </row>
    <row r="16" spans="2:10" x14ac:dyDescent="0.25">
      <c r="B16" s="296"/>
      <c r="C16" s="85"/>
      <c r="D16" s="94"/>
      <c r="E16" s="94"/>
      <c r="F16" s="97"/>
      <c r="G16" s="100"/>
      <c r="H16" s="100"/>
      <c r="I16" s="287"/>
      <c r="J16" s="287"/>
    </row>
    <row r="17" spans="2:10" ht="15.75" thickBot="1" x14ac:dyDescent="0.3">
      <c r="B17" s="297"/>
      <c r="C17" s="86">
        <v>0.2</v>
      </c>
      <c r="D17" s="95"/>
      <c r="E17" s="95"/>
      <c r="F17" s="98"/>
      <c r="G17" s="101"/>
      <c r="H17" s="101"/>
      <c r="I17" s="287"/>
      <c r="J17" s="287"/>
    </row>
    <row r="18" spans="2:10" x14ac:dyDescent="0.25">
      <c r="B18" s="286"/>
      <c r="C18" s="288"/>
      <c r="D18" s="85" t="s">
        <v>305</v>
      </c>
      <c r="E18" s="85" t="s">
        <v>306</v>
      </c>
      <c r="F18" s="85" t="s">
        <v>307</v>
      </c>
      <c r="G18" s="85" t="s">
        <v>308</v>
      </c>
      <c r="H18" s="85" t="s">
        <v>309</v>
      </c>
      <c r="I18" s="290"/>
      <c r="J18" s="291"/>
    </row>
    <row r="19" spans="2:10" ht="15.75" thickBot="1" x14ac:dyDescent="0.3">
      <c r="B19" s="287"/>
      <c r="C19" s="289"/>
      <c r="D19" s="86">
        <v>0.2</v>
      </c>
      <c r="E19" s="86">
        <v>0.4</v>
      </c>
      <c r="F19" s="86">
        <v>0.6</v>
      </c>
      <c r="G19" s="86">
        <v>0.8</v>
      </c>
      <c r="H19" s="86">
        <v>1</v>
      </c>
      <c r="I19" s="290"/>
      <c r="J19" s="291"/>
    </row>
    <row r="20" spans="2:10" ht="15.75" thickBot="1" x14ac:dyDescent="0.3">
      <c r="D20" s="292" t="s">
        <v>310</v>
      </c>
      <c r="E20" s="293"/>
      <c r="F20" s="293"/>
      <c r="G20" s="293"/>
      <c r="H20" s="294"/>
    </row>
  </sheetData>
  <mergeCells count="15">
    <mergeCell ref="J15:J17"/>
    <mergeCell ref="B18:C19"/>
    <mergeCell ref="I18:I19"/>
    <mergeCell ref="J18:J19"/>
    <mergeCell ref="D20:H20"/>
    <mergeCell ref="I15:I17"/>
    <mergeCell ref="B2:B17"/>
    <mergeCell ref="I9:I11"/>
    <mergeCell ref="J9:J11"/>
    <mergeCell ref="I12:I14"/>
    <mergeCell ref="J12:J14"/>
    <mergeCell ref="I2:I5"/>
    <mergeCell ref="J2:J5"/>
    <mergeCell ref="I6:I8"/>
    <mergeCell ref="J6:J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37820-B7FE-467D-8A7F-CE1D5083B8BA}">
  <dimension ref="B1:J19"/>
  <sheetViews>
    <sheetView workbookViewId="0">
      <selection activeCell="L14" sqref="L14:L15"/>
    </sheetView>
  </sheetViews>
  <sheetFormatPr baseColWidth="10" defaultColWidth="11.42578125" defaultRowHeight="15" x14ac:dyDescent="0.25"/>
  <cols>
    <col min="2" max="2" width="16.140625" customWidth="1"/>
    <col min="4" max="5" width="15.7109375" customWidth="1"/>
    <col min="6" max="6" width="20.5703125" customWidth="1"/>
    <col min="7" max="8" width="15.7109375" customWidth="1"/>
  </cols>
  <sheetData>
    <row r="1" spans="2:10" ht="15.75" thickBot="1" x14ac:dyDescent="0.3"/>
    <row r="2" spans="2:10" x14ac:dyDescent="0.25">
      <c r="B2" s="295" t="s">
        <v>289</v>
      </c>
      <c r="C2" s="83" t="s">
        <v>290</v>
      </c>
      <c r="D2" s="99"/>
      <c r="E2" s="102"/>
      <c r="F2" s="102"/>
      <c r="G2" s="105"/>
      <c r="H2" s="105"/>
      <c r="I2" s="289"/>
      <c r="J2" s="304" t="s">
        <v>293</v>
      </c>
    </row>
    <row r="3" spans="2:10" x14ac:dyDescent="0.25">
      <c r="B3" s="296"/>
      <c r="C3" s="92"/>
      <c r="D3" s="97"/>
      <c r="E3" s="109"/>
      <c r="F3" s="109"/>
      <c r="G3" s="111"/>
      <c r="H3" s="111"/>
      <c r="I3" s="289"/>
      <c r="J3" s="305"/>
    </row>
    <row r="4" spans="2:10" ht="15.75" thickBot="1" x14ac:dyDescent="0.3">
      <c r="B4" s="296"/>
      <c r="C4" s="84">
        <v>1</v>
      </c>
      <c r="D4" s="98"/>
      <c r="E4" s="110"/>
      <c r="F4" s="110"/>
      <c r="G4" s="112"/>
      <c r="H4" s="112"/>
      <c r="I4" s="289"/>
      <c r="J4" s="305"/>
    </row>
    <row r="5" spans="2:10" x14ac:dyDescent="0.25">
      <c r="B5" s="296"/>
      <c r="C5" s="85" t="s">
        <v>297</v>
      </c>
      <c r="D5" s="96"/>
      <c r="E5" s="96"/>
      <c r="F5" s="108"/>
      <c r="G5" s="108"/>
      <c r="H5" s="113"/>
      <c r="I5" s="289"/>
      <c r="J5" s="306" t="s">
        <v>298</v>
      </c>
    </row>
    <row r="6" spans="2:10" x14ac:dyDescent="0.25">
      <c r="B6" s="296"/>
      <c r="C6" s="85"/>
      <c r="D6" s="97"/>
      <c r="E6" s="97"/>
      <c r="F6" s="109"/>
      <c r="G6" s="109"/>
      <c r="H6" s="111"/>
      <c r="I6" s="289"/>
      <c r="J6" s="307"/>
    </row>
    <row r="7" spans="2:10" ht="15.75" thickBot="1" x14ac:dyDescent="0.3">
      <c r="B7" s="296"/>
      <c r="C7" s="86">
        <v>0.8</v>
      </c>
      <c r="D7" s="98"/>
      <c r="E7" s="98"/>
      <c r="F7" s="110"/>
      <c r="G7" s="110"/>
      <c r="H7" s="112"/>
      <c r="I7" s="289"/>
      <c r="J7" s="308"/>
    </row>
    <row r="8" spans="2:10" x14ac:dyDescent="0.25">
      <c r="B8" s="296"/>
      <c r="C8" s="85" t="s">
        <v>299</v>
      </c>
      <c r="D8" s="96"/>
      <c r="E8" s="96" t="s">
        <v>291</v>
      </c>
      <c r="F8" s="96" t="s">
        <v>311</v>
      </c>
      <c r="G8" s="108"/>
      <c r="H8" s="108"/>
      <c r="I8" s="289"/>
      <c r="J8" s="298" t="s">
        <v>300</v>
      </c>
    </row>
    <row r="9" spans="2:10" x14ac:dyDescent="0.25">
      <c r="B9" s="296"/>
      <c r="C9" s="85"/>
      <c r="D9" s="97"/>
      <c r="E9" s="97"/>
      <c r="F9" s="97" t="s">
        <v>312</v>
      </c>
      <c r="G9" s="109"/>
      <c r="H9" s="109"/>
      <c r="I9" s="289"/>
      <c r="J9" s="299"/>
    </row>
    <row r="10" spans="2:10" ht="15.75" thickBot="1" x14ac:dyDescent="0.3">
      <c r="B10" s="296"/>
      <c r="C10" s="86">
        <v>0.6</v>
      </c>
      <c r="D10" s="98"/>
      <c r="E10" s="98"/>
      <c r="F10" s="98" t="s">
        <v>143</v>
      </c>
      <c r="G10" s="110"/>
      <c r="H10" s="110"/>
      <c r="I10" s="289"/>
      <c r="J10" s="300"/>
    </row>
    <row r="11" spans="2:10" x14ac:dyDescent="0.25">
      <c r="B11" s="296"/>
      <c r="C11" s="85" t="s">
        <v>301</v>
      </c>
      <c r="D11" s="114"/>
      <c r="E11" s="96" t="s">
        <v>89</v>
      </c>
      <c r="F11" s="96" t="s">
        <v>166</v>
      </c>
      <c r="G11" s="96"/>
      <c r="H11" s="108"/>
      <c r="I11" s="289"/>
      <c r="J11" s="301" t="s">
        <v>302</v>
      </c>
    </row>
    <row r="12" spans="2:10" x14ac:dyDescent="0.25">
      <c r="B12" s="296"/>
      <c r="C12" s="85"/>
      <c r="D12" s="115"/>
      <c r="E12" s="97"/>
      <c r="F12" s="97"/>
      <c r="G12" s="97"/>
      <c r="H12" s="109"/>
      <c r="I12" s="289"/>
      <c r="J12" s="302"/>
    </row>
    <row r="13" spans="2:10" ht="15.75" thickBot="1" x14ac:dyDescent="0.3">
      <c r="B13" s="296"/>
      <c r="C13" s="86">
        <v>0.4</v>
      </c>
      <c r="D13" s="116"/>
      <c r="E13" s="98"/>
      <c r="F13" s="98"/>
      <c r="G13" s="98"/>
      <c r="H13" s="110"/>
      <c r="I13" s="289"/>
      <c r="J13" s="303"/>
    </row>
    <row r="14" spans="2:10" x14ac:dyDescent="0.25">
      <c r="B14" s="296"/>
      <c r="C14" s="85" t="s">
        <v>303</v>
      </c>
      <c r="D14" s="114"/>
      <c r="E14" s="114"/>
      <c r="F14" s="96" t="s">
        <v>304</v>
      </c>
      <c r="G14" s="96"/>
      <c r="H14" s="96"/>
      <c r="I14" s="287"/>
      <c r="J14" s="286"/>
    </row>
    <row r="15" spans="2:10" x14ac:dyDescent="0.25">
      <c r="B15" s="296"/>
      <c r="C15" s="85"/>
      <c r="D15" s="115"/>
      <c r="E15" s="115"/>
      <c r="F15" s="97"/>
      <c r="G15" s="97"/>
      <c r="H15" s="97"/>
      <c r="I15" s="287"/>
      <c r="J15" s="287"/>
    </row>
    <row r="16" spans="2:10" ht="15.75" thickBot="1" x14ac:dyDescent="0.3">
      <c r="B16" s="297"/>
      <c r="C16" s="86">
        <v>0.2</v>
      </c>
      <c r="D16" s="116"/>
      <c r="E16" s="116"/>
      <c r="F16" s="98"/>
      <c r="G16" s="98"/>
      <c r="H16" s="98"/>
      <c r="I16" s="287"/>
      <c r="J16" s="287"/>
    </row>
    <row r="17" spans="2:10" x14ac:dyDescent="0.25">
      <c r="B17" s="286"/>
      <c r="C17" s="288"/>
      <c r="D17" s="85" t="s">
        <v>305</v>
      </c>
      <c r="E17" s="85" t="s">
        <v>306</v>
      </c>
      <c r="F17" s="85" t="s">
        <v>307</v>
      </c>
      <c r="G17" s="85" t="s">
        <v>308</v>
      </c>
      <c r="H17" s="85" t="s">
        <v>309</v>
      </c>
      <c r="I17" s="290"/>
      <c r="J17" s="291"/>
    </row>
    <row r="18" spans="2:10" ht="15.75" thickBot="1" x14ac:dyDescent="0.3">
      <c r="B18" s="287"/>
      <c r="C18" s="289"/>
      <c r="D18" s="86">
        <v>0.2</v>
      </c>
      <c r="E18" s="86">
        <v>0.4</v>
      </c>
      <c r="F18" s="86">
        <v>0.6</v>
      </c>
      <c r="G18" s="86">
        <v>0.8</v>
      </c>
      <c r="H18" s="86">
        <v>1</v>
      </c>
      <c r="I18" s="290"/>
      <c r="J18" s="291"/>
    </row>
    <row r="19" spans="2:10" ht="15.75" thickBot="1" x14ac:dyDescent="0.3">
      <c r="D19" s="292" t="s">
        <v>310</v>
      </c>
      <c r="E19" s="293"/>
      <c r="F19" s="293"/>
      <c r="G19" s="293"/>
      <c r="H19" s="294"/>
    </row>
  </sheetData>
  <mergeCells count="15">
    <mergeCell ref="J14:J16"/>
    <mergeCell ref="B17:C18"/>
    <mergeCell ref="I17:I18"/>
    <mergeCell ref="J17:J18"/>
    <mergeCell ref="D19:H19"/>
    <mergeCell ref="I14:I16"/>
    <mergeCell ref="B2:B16"/>
    <mergeCell ref="I8:I10"/>
    <mergeCell ref="J8:J10"/>
    <mergeCell ref="I11:I13"/>
    <mergeCell ref="J11:J13"/>
    <mergeCell ref="I2:I4"/>
    <mergeCell ref="J2:J4"/>
    <mergeCell ref="I5:I7"/>
    <mergeCell ref="J5:J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tabColor rgb="FF00B0F0"/>
  </sheetPr>
  <dimension ref="B1:F9"/>
  <sheetViews>
    <sheetView zoomScaleNormal="100" workbookViewId="0">
      <selection activeCell="A2" sqref="A2:XFD2"/>
    </sheetView>
  </sheetViews>
  <sheetFormatPr baseColWidth="10" defaultColWidth="11.42578125" defaultRowHeight="15" x14ac:dyDescent="0.25"/>
  <cols>
    <col min="2" max="2" width="9.28515625" bestFit="1" customWidth="1"/>
    <col min="3" max="3" width="6.140625" bestFit="1" customWidth="1"/>
    <col min="4" max="4" width="41.28515625" customWidth="1"/>
  </cols>
  <sheetData>
    <row r="1" spans="2:6" ht="15.75" thickBot="1" x14ac:dyDescent="0.3"/>
    <row r="2" spans="2:6" ht="15.75" thickBot="1" x14ac:dyDescent="0.3">
      <c r="B2" s="309" t="s">
        <v>313</v>
      </c>
      <c r="C2" s="310"/>
      <c r="D2" s="311"/>
    </row>
    <row r="3" spans="2:6" ht="15.75" thickBot="1" x14ac:dyDescent="0.3"/>
    <row r="4" spans="2:6" ht="15.75" thickBot="1" x14ac:dyDescent="0.3">
      <c r="B4" s="312" t="s">
        <v>20</v>
      </c>
      <c r="C4" s="313"/>
      <c r="D4" s="124" t="s">
        <v>44</v>
      </c>
    </row>
    <row r="5" spans="2:6" ht="27.75" thickBot="1" x14ac:dyDescent="0.3">
      <c r="B5" s="55" t="s">
        <v>303</v>
      </c>
      <c r="C5" s="56">
        <v>0.2</v>
      </c>
      <c r="D5" s="57" t="s">
        <v>115</v>
      </c>
      <c r="E5" s="62">
        <v>0.2</v>
      </c>
      <c r="F5" s="63" t="s">
        <v>303</v>
      </c>
    </row>
    <row r="6" spans="2:6" ht="27.75" thickBot="1" x14ac:dyDescent="0.3">
      <c r="B6" s="58" t="s">
        <v>301</v>
      </c>
      <c r="C6" s="56">
        <v>0.4</v>
      </c>
      <c r="D6" s="57" t="s">
        <v>99</v>
      </c>
      <c r="E6" s="62">
        <v>0.4</v>
      </c>
      <c r="F6" s="63" t="s">
        <v>301</v>
      </c>
    </row>
    <row r="7" spans="2:6" ht="27.75" thickBot="1" x14ac:dyDescent="0.3">
      <c r="B7" s="59" t="s">
        <v>299</v>
      </c>
      <c r="C7" s="56">
        <v>0.6</v>
      </c>
      <c r="D7" s="57" t="s">
        <v>314</v>
      </c>
      <c r="E7" s="62">
        <v>0.6</v>
      </c>
      <c r="F7" s="63" t="s">
        <v>299</v>
      </c>
    </row>
    <row r="8" spans="2:6" ht="27.75" thickBot="1" x14ac:dyDescent="0.3">
      <c r="B8" s="60" t="s">
        <v>297</v>
      </c>
      <c r="C8" s="56">
        <v>0.8</v>
      </c>
      <c r="D8" s="57" t="s">
        <v>315</v>
      </c>
      <c r="E8" s="62">
        <v>0.8</v>
      </c>
      <c r="F8" s="63" t="s">
        <v>297</v>
      </c>
    </row>
    <row r="9" spans="2:6" ht="27.75" thickBot="1" x14ac:dyDescent="0.3">
      <c r="B9" s="61" t="s">
        <v>290</v>
      </c>
      <c r="C9" s="56">
        <v>1</v>
      </c>
      <c r="D9" s="57" t="s">
        <v>123</v>
      </c>
      <c r="E9" s="62">
        <v>1</v>
      </c>
      <c r="F9" s="63" t="s">
        <v>290</v>
      </c>
    </row>
  </sheetData>
  <mergeCells count="2">
    <mergeCell ref="B2:D2"/>
    <mergeCell ref="B4:C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K13"/>
  <sheetViews>
    <sheetView topLeftCell="A3" zoomScale="80" zoomScaleNormal="80" workbookViewId="0">
      <selection activeCell="I4" sqref="I4"/>
    </sheetView>
  </sheetViews>
  <sheetFormatPr baseColWidth="10" defaultColWidth="11.42578125" defaultRowHeight="15" x14ac:dyDescent="0.25"/>
  <cols>
    <col min="1" max="1" width="11.42578125" style="16"/>
    <col min="2" max="2" width="12.28515625" style="31" customWidth="1"/>
    <col min="3" max="3" width="14" style="27" customWidth="1"/>
    <col min="4" max="4" width="10.140625" style="27" customWidth="1"/>
    <col min="5" max="5" width="41.42578125" style="26" customWidth="1"/>
    <col min="6" max="6" width="41.7109375" style="26" customWidth="1"/>
    <col min="7" max="7" width="50.85546875" style="26" customWidth="1"/>
    <col min="8" max="8" width="40.5703125" style="26" customWidth="1"/>
    <col min="9" max="9" width="11.42578125" style="26"/>
    <col min="10" max="10" width="13.42578125" style="76" customWidth="1"/>
    <col min="11" max="15" width="13.42578125" style="26" customWidth="1"/>
    <col min="38" max="16384" width="11.42578125" style="16"/>
  </cols>
  <sheetData>
    <row r="1" spans="2:15" ht="15.75" thickBot="1" x14ac:dyDescent="0.3"/>
    <row r="2" spans="2:15" ht="18" customHeight="1" thickBot="1" x14ac:dyDescent="0.3">
      <c r="B2" s="309" t="s">
        <v>316</v>
      </c>
      <c r="C2" s="310"/>
      <c r="D2" s="310"/>
      <c r="E2" s="310"/>
      <c r="F2" s="310"/>
      <c r="G2" s="310"/>
      <c r="H2" s="311"/>
    </row>
    <row r="3" spans="2:15" ht="12" customHeight="1" thickBot="1" x14ac:dyDescent="0.3"/>
    <row r="4" spans="2:15" ht="28.5" customHeight="1" thickBot="1" x14ac:dyDescent="0.3">
      <c r="B4" s="314" t="s">
        <v>21</v>
      </c>
      <c r="C4" s="315"/>
      <c r="D4" s="316"/>
      <c r="E4" s="124" t="s">
        <v>209</v>
      </c>
      <c r="F4" s="124" t="s">
        <v>203</v>
      </c>
      <c r="G4" s="124" t="s">
        <v>317</v>
      </c>
      <c r="H4" s="124" t="s">
        <v>186</v>
      </c>
      <c r="I4" s="124" t="s">
        <v>318</v>
      </c>
    </row>
    <row r="5" spans="2:15" ht="108.75" thickBot="1" x14ac:dyDescent="0.3">
      <c r="B5" s="69" t="s">
        <v>319</v>
      </c>
      <c r="C5" s="70" t="s">
        <v>305</v>
      </c>
      <c r="D5" s="71">
        <v>0.2</v>
      </c>
      <c r="E5" s="65" t="s">
        <v>320</v>
      </c>
      <c r="F5" s="65" t="s">
        <v>321</v>
      </c>
      <c r="G5" s="65" t="s">
        <v>322</v>
      </c>
      <c r="H5" s="65" t="s">
        <v>323</v>
      </c>
      <c r="I5" s="65">
        <v>1</v>
      </c>
      <c r="J5" s="87">
        <v>0.2</v>
      </c>
      <c r="K5" s="88" t="s">
        <v>305</v>
      </c>
      <c r="L5" s="29"/>
      <c r="M5" s="29"/>
      <c r="N5" s="29"/>
      <c r="O5" s="29"/>
    </row>
    <row r="6" spans="2:15" ht="108.75" thickBot="1" x14ac:dyDescent="0.3">
      <c r="B6" s="73" t="s">
        <v>324</v>
      </c>
      <c r="C6" s="74" t="s">
        <v>306</v>
      </c>
      <c r="D6" s="67">
        <v>0.4</v>
      </c>
      <c r="E6" s="65" t="s">
        <v>325</v>
      </c>
      <c r="F6" s="65" t="s">
        <v>326</v>
      </c>
      <c r="G6" s="65" t="s">
        <v>327</v>
      </c>
      <c r="H6" s="65" t="s">
        <v>328</v>
      </c>
      <c r="I6" s="65">
        <v>2</v>
      </c>
      <c r="J6" s="87">
        <v>0.4</v>
      </c>
      <c r="K6" s="88" t="s">
        <v>306</v>
      </c>
      <c r="L6" s="29"/>
      <c r="M6" s="29"/>
      <c r="N6" s="29"/>
      <c r="O6" s="29"/>
    </row>
    <row r="7" spans="2:15" ht="135.75" thickBot="1" x14ac:dyDescent="0.3">
      <c r="B7" s="68" t="s">
        <v>329</v>
      </c>
      <c r="C7" s="59" t="s">
        <v>307</v>
      </c>
      <c r="D7" s="56">
        <v>0.6</v>
      </c>
      <c r="E7" s="65" t="s">
        <v>330</v>
      </c>
      <c r="F7" s="65" t="s">
        <v>331</v>
      </c>
      <c r="G7" s="65" t="s">
        <v>332</v>
      </c>
      <c r="H7" s="65" t="s">
        <v>333</v>
      </c>
      <c r="I7" s="65">
        <v>3</v>
      </c>
      <c r="J7" s="87">
        <v>0.6</v>
      </c>
      <c r="K7" s="88" t="s">
        <v>307</v>
      </c>
      <c r="L7" s="29"/>
      <c r="M7" s="29"/>
      <c r="N7" s="29"/>
      <c r="O7" s="29"/>
    </row>
    <row r="8" spans="2:15" ht="135.75" thickBot="1" x14ac:dyDescent="0.3">
      <c r="B8" s="72" t="s">
        <v>334</v>
      </c>
      <c r="C8" s="60" t="s">
        <v>308</v>
      </c>
      <c r="D8" s="56">
        <v>0.8</v>
      </c>
      <c r="E8" s="65" t="s">
        <v>335</v>
      </c>
      <c r="F8" s="65" t="s">
        <v>336</v>
      </c>
      <c r="G8" s="65" t="s">
        <v>337</v>
      </c>
      <c r="H8" s="65" t="s">
        <v>338</v>
      </c>
      <c r="I8" s="65">
        <v>4</v>
      </c>
      <c r="J8" s="87">
        <v>0.8</v>
      </c>
      <c r="K8" s="88" t="s">
        <v>308</v>
      </c>
      <c r="L8" s="29"/>
      <c r="M8" s="29"/>
      <c r="N8" s="29"/>
      <c r="O8" s="29"/>
    </row>
    <row r="9" spans="2:15" ht="149.25" thickBot="1" x14ac:dyDescent="0.3">
      <c r="B9" s="66" t="s">
        <v>339</v>
      </c>
      <c r="C9" s="61" t="s">
        <v>309</v>
      </c>
      <c r="D9" s="56">
        <v>1</v>
      </c>
      <c r="E9" s="65" t="s">
        <v>340</v>
      </c>
      <c r="F9" s="65" t="s">
        <v>341</v>
      </c>
      <c r="G9" s="65" t="s">
        <v>342</v>
      </c>
      <c r="H9" s="65" t="s">
        <v>343</v>
      </c>
      <c r="I9" s="65">
        <v>5</v>
      </c>
      <c r="J9" s="87">
        <v>1</v>
      </c>
      <c r="K9" s="88" t="s">
        <v>309</v>
      </c>
      <c r="L9" s="29"/>
      <c r="M9" s="29"/>
      <c r="N9" s="29"/>
      <c r="O9" s="29"/>
    </row>
    <row r="13" spans="2:15" ht="11.25" customHeight="1" x14ac:dyDescent="0.25"/>
  </sheetData>
  <mergeCells count="2">
    <mergeCell ref="B2:H2"/>
    <mergeCell ref="B4:D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8"/>
  <sheetViews>
    <sheetView workbookViewId="0">
      <selection activeCell="E13" sqref="E13"/>
    </sheetView>
  </sheetViews>
  <sheetFormatPr baseColWidth="10" defaultColWidth="11.42578125" defaultRowHeight="12.75" x14ac:dyDescent="0.2"/>
  <cols>
    <col min="1" max="1" width="11.42578125" style="3"/>
    <col min="2" max="2" width="9.5703125" style="3" customWidth="1"/>
    <col min="3" max="3" width="9.7109375" style="3" customWidth="1"/>
    <col min="4" max="4" width="16.140625" style="3" customWidth="1"/>
    <col min="5" max="5" width="35.85546875" style="3" customWidth="1"/>
    <col min="6" max="6" width="24" style="3" customWidth="1"/>
    <col min="7" max="7" width="9.28515625" style="3" customWidth="1"/>
    <col min="8" max="8" width="9.5703125" style="3" customWidth="1"/>
    <col min="9" max="257" width="11.42578125" style="3"/>
    <col min="258" max="258" width="9.5703125" style="3" customWidth="1"/>
    <col min="259" max="259" width="5.42578125" style="3" customWidth="1"/>
    <col min="260" max="260" width="16.140625" style="3" customWidth="1"/>
    <col min="261" max="261" width="35.85546875" style="3" customWidth="1"/>
    <col min="262" max="262" width="24" style="3" customWidth="1"/>
    <col min="263" max="263" width="9.28515625" style="3" customWidth="1"/>
    <col min="264" max="264" width="9.5703125" style="3" customWidth="1"/>
    <col min="265" max="513" width="11.42578125" style="3"/>
    <col min="514" max="514" width="9.5703125" style="3" customWidth="1"/>
    <col min="515" max="515" width="5.42578125" style="3" customWidth="1"/>
    <col min="516" max="516" width="16.140625" style="3" customWidth="1"/>
    <col min="517" max="517" width="35.85546875" style="3" customWidth="1"/>
    <col min="518" max="518" width="24" style="3" customWidth="1"/>
    <col min="519" max="519" width="9.28515625" style="3" customWidth="1"/>
    <col min="520" max="520" width="9.5703125" style="3" customWidth="1"/>
    <col min="521" max="769" width="11.42578125" style="3"/>
    <col min="770" max="770" width="9.5703125" style="3" customWidth="1"/>
    <col min="771" max="771" width="5.42578125" style="3" customWidth="1"/>
    <col min="772" max="772" width="16.140625" style="3" customWidth="1"/>
    <col min="773" max="773" width="35.85546875" style="3" customWidth="1"/>
    <col min="774" max="774" width="24" style="3" customWidth="1"/>
    <col min="775" max="775" width="9.28515625" style="3" customWidth="1"/>
    <col min="776" max="776" width="9.5703125" style="3" customWidth="1"/>
    <col min="777" max="1025" width="11.42578125" style="3"/>
    <col min="1026" max="1026" width="9.5703125" style="3" customWidth="1"/>
    <col min="1027" max="1027" width="5.42578125" style="3" customWidth="1"/>
    <col min="1028" max="1028" width="16.140625" style="3" customWidth="1"/>
    <col min="1029" max="1029" width="35.85546875" style="3" customWidth="1"/>
    <col min="1030" max="1030" width="24" style="3" customWidth="1"/>
    <col min="1031" max="1031" width="9.28515625" style="3" customWidth="1"/>
    <col min="1032" max="1032" width="9.5703125" style="3" customWidth="1"/>
    <col min="1033" max="1281" width="11.42578125" style="3"/>
    <col min="1282" max="1282" width="9.5703125" style="3" customWidth="1"/>
    <col min="1283" max="1283" width="5.42578125" style="3" customWidth="1"/>
    <col min="1284" max="1284" width="16.140625" style="3" customWidth="1"/>
    <col min="1285" max="1285" width="35.85546875" style="3" customWidth="1"/>
    <col min="1286" max="1286" width="24" style="3" customWidth="1"/>
    <col min="1287" max="1287" width="9.28515625" style="3" customWidth="1"/>
    <col min="1288" max="1288" width="9.5703125" style="3" customWidth="1"/>
    <col min="1289" max="1537" width="11.42578125" style="3"/>
    <col min="1538" max="1538" width="9.5703125" style="3" customWidth="1"/>
    <col min="1539" max="1539" width="5.42578125" style="3" customWidth="1"/>
    <col min="1540" max="1540" width="16.140625" style="3" customWidth="1"/>
    <col min="1541" max="1541" width="35.85546875" style="3" customWidth="1"/>
    <col min="1542" max="1542" width="24" style="3" customWidth="1"/>
    <col min="1543" max="1543" width="9.28515625" style="3" customWidth="1"/>
    <col min="1544" max="1544" width="9.5703125" style="3" customWidth="1"/>
    <col min="1545" max="1793" width="11.42578125" style="3"/>
    <col min="1794" max="1794" width="9.5703125" style="3" customWidth="1"/>
    <col min="1795" max="1795" width="5.42578125" style="3" customWidth="1"/>
    <col min="1796" max="1796" width="16.140625" style="3" customWidth="1"/>
    <col min="1797" max="1797" width="35.85546875" style="3" customWidth="1"/>
    <col min="1798" max="1798" width="24" style="3" customWidth="1"/>
    <col min="1799" max="1799" width="9.28515625" style="3" customWidth="1"/>
    <col min="1800" max="1800" width="9.5703125" style="3" customWidth="1"/>
    <col min="1801" max="2049" width="11.42578125" style="3"/>
    <col min="2050" max="2050" width="9.5703125" style="3" customWidth="1"/>
    <col min="2051" max="2051" width="5.42578125" style="3" customWidth="1"/>
    <col min="2052" max="2052" width="16.140625" style="3" customWidth="1"/>
    <col min="2053" max="2053" width="35.85546875" style="3" customWidth="1"/>
    <col min="2054" max="2054" width="24" style="3" customWidth="1"/>
    <col min="2055" max="2055" width="9.28515625" style="3" customWidth="1"/>
    <col min="2056" max="2056" width="9.5703125" style="3" customWidth="1"/>
    <col min="2057" max="2305" width="11.42578125" style="3"/>
    <col min="2306" max="2306" width="9.5703125" style="3" customWidth="1"/>
    <col min="2307" max="2307" width="5.42578125" style="3" customWidth="1"/>
    <col min="2308" max="2308" width="16.140625" style="3" customWidth="1"/>
    <col min="2309" max="2309" width="35.85546875" style="3" customWidth="1"/>
    <col min="2310" max="2310" width="24" style="3" customWidth="1"/>
    <col min="2311" max="2311" width="9.28515625" style="3" customWidth="1"/>
    <col min="2312" max="2312" width="9.5703125" style="3" customWidth="1"/>
    <col min="2313" max="2561" width="11.42578125" style="3"/>
    <col min="2562" max="2562" width="9.5703125" style="3" customWidth="1"/>
    <col min="2563" max="2563" width="5.42578125" style="3" customWidth="1"/>
    <col min="2564" max="2564" width="16.140625" style="3" customWidth="1"/>
    <col min="2565" max="2565" width="35.85546875" style="3" customWidth="1"/>
    <col min="2566" max="2566" width="24" style="3" customWidth="1"/>
    <col min="2567" max="2567" width="9.28515625" style="3" customWidth="1"/>
    <col min="2568" max="2568" width="9.5703125" style="3" customWidth="1"/>
    <col min="2569" max="2817" width="11.42578125" style="3"/>
    <col min="2818" max="2818" width="9.5703125" style="3" customWidth="1"/>
    <col min="2819" max="2819" width="5.42578125" style="3" customWidth="1"/>
    <col min="2820" max="2820" width="16.140625" style="3" customWidth="1"/>
    <col min="2821" max="2821" width="35.85546875" style="3" customWidth="1"/>
    <col min="2822" max="2822" width="24" style="3" customWidth="1"/>
    <col min="2823" max="2823" width="9.28515625" style="3" customWidth="1"/>
    <col min="2824" max="2824" width="9.5703125" style="3" customWidth="1"/>
    <col min="2825" max="3073" width="11.42578125" style="3"/>
    <col min="3074" max="3074" width="9.5703125" style="3" customWidth="1"/>
    <col min="3075" max="3075" width="5.42578125" style="3" customWidth="1"/>
    <col min="3076" max="3076" width="16.140625" style="3" customWidth="1"/>
    <col min="3077" max="3077" width="35.85546875" style="3" customWidth="1"/>
    <col min="3078" max="3078" width="24" style="3" customWidth="1"/>
    <col min="3079" max="3079" width="9.28515625" style="3" customWidth="1"/>
    <col min="3080" max="3080" width="9.5703125" style="3" customWidth="1"/>
    <col min="3081" max="3329" width="11.42578125" style="3"/>
    <col min="3330" max="3330" width="9.5703125" style="3" customWidth="1"/>
    <col min="3331" max="3331" width="5.42578125" style="3" customWidth="1"/>
    <col min="3332" max="3332" width="16.140625" style="3" customWidth="1"/>
    <col min="3333" max="3333" width="35.85546875" style="3" customWidth="1"/>
    <col min="3334" max="3334" width="24" style="3" customWidth="1"/>
    <col min="3335" max="3335" width="9.28515625" style="3" customWidth="1"/>
    <col min="3336" max="3336" width="9.5703125" style="3" customWidth="1"/>
    <col min="3337" max="3585" width="11.42578125" style="3"/>
    <col min="3586" max="3586" width="9.5703125" style="3" customWidth="1"/>
    <col min="3587" max="3587" width="5.42578125" style="3" customWidth="1"/>
    <col min="3588" max="3588" width="16.140625" style="3" customWidth="1"/>
    <col min="3589" max="3589" width="35.85546875" style="3" customWidth="1"/>
    <col min="3590" max="3590" width="24" style="3" customWidth="1"/>
    <col min="3591" max="3591" width="9.28515625" style="3" customWidth="1"/>
    <col min="3592" max="3592" width="9.5703125" style="3" customWidth="1"/>
    <col min="3593" max="3841" width="11.42578125" style="3"/>
    <col min="3842" max="3842" width="9.5703125" style="3" customWidth="1"/>
    <col min="3843" max="3843" width="5.42578125" style="3" customWidth="1"/>
    <col min="3844" max="3844" width="16.140625" style="3" customWidth="1"/>
    <col min="3845" max="3845" width="35.85546875" style="3" customWidth="1"/>
    <col min="3846" max="3846" width="24" style="3" customWidth="1"/>
    <col min="3847" max="3847" width="9.28515625" style="3" customWidth="1"/>
    <col min="3848" max="3848" width="9.5703125" style="3" customWidth="1"/>
    <col min="3849" max="4097" width="11.42578125" style="3"/>
    <col min="4098" max="4098" width="9.5703125" style="3" customWidth="1"/>
    <col min="4099" max="4099" width="5.42578125" style="3" customWidth="1"/>
    <col min="4100" max="4100" width="16.140625" style="3" customWidth="1"/>
    <col min="4101" max="4101" width="35.85546875" style="3" customWidth="1"/>
    <col min="4102" max="4102" width="24" style="3" customWidth="1"/>
    <col min="4103" max="4103" width="9.28515625" style="3" customWidth="1"/>
    <col min="4104" max="4104" width="9.5703125" style="3" customWidth="1"/>
    <col min="4105" max="4353" width="11.42578125" style="3"/>
    <col min="4354" max="4354" width="9.5703125" style="3" customWidth="1"/>
    <col min="4355" max="4355" width="5.42578125" style="3" customWidth="1"/>
    <col min="4356" max="4356" width="16.140625" style="3" customWidth="1"/>
    <col min="4357" max="4357" width="35.85546875" style="3" customWidth="1"/>
    <col min="4358" max="4358" width="24" style="3" customWidth="1"/>
    <col min="4359" max="4359" width="9.28515625" style="3" customWidth="1"/>
    <col min="4360" max="4360" width="9.5703125" style="3" customWidth="1"/>
    <col min="4361" max="4609" width="11.42578125" style="3"/>
    <col min="4610" max="4610" width="9.5703125" style="3" customWidth="1"/>
    <col min="4611" max="4611" width="5.42578125" style="3" customWidth="1"/>
    <col min="4612" max="4612" width="16.140625" style="3" customWidth="1"/>
    <col min="4613" max="4613" width="35.85546875" style="3" customWidth="1"/>
    <col min="4614" max="4614" width="24" style="3" customWidth="1"/>
    <col min="4615" max="4615" width="9.28515625" style="3" customWidth="1"/>
    <col min="4616" max="4616" width="9.5703125" style="3" customWidth="1"/>
    <col min="4617" max="4865" width="11.42578125" style="3"/>
    <col min="4866" max="4866" width="9.5703125" style="3" customWidth="1"/>
    <col min="4867" max="4867" width="5.42578125" style="3" customWidth="1"/>
    <col min="4868" max="4868" width="16.140625" style="3" customWidth="1"/>
    <col min="4869" max="4869" width="35.85546875" style="3" customWidth="1"/>
    <col min="4870" max="4870" width="24" style="3" customWidth="1"/>
    <col min="4871" max="4871" width="9.28515625" style="3" customWidth="1"/>
    <col min="4872" max="4872" width="9.5703125" style="3" customWidth="1"/>
    <col min="4873" max="5121" width="11.42578125" style="3"/>
    <col min="5122" max="5122" width="9.5703125" style="3" customWidth="1"/>
    <col min="5123" max="5123" width="5.42578125" style="3" customWidth="1"/>
    <col min="5124" max="5124" width="16.140625" style="3" customWidth="1"/>
    <col min="5125" max="5125" width="35.85546875" style="3" customWidth="1"/>
    <col min="5126" max="5126" width="24" style="3" customWidth="1"/>
    <col min="5127" max="5127" width="9.28515625" style="3" customWidth="1"/>
    <col min="5128" max="5128" width="9.5703125" style="3" customWidth="1"/>
    <col min="5129" max="5377" width="11.42578125" style="3"/>
    <col min="5378" max="5378" width="9.5703125" style="3" customWidth="1"/>
    <col min="5379" max="5379" width="5.42578125" style="3" customWidth="1"/>
    <col min="5380" max="5380" width="16.140625" style="3" customWidth="1"/>
    <col min="5381" max="5381" width="35.85546875" style="3" customWidth="1"/>
    <col min="5382" max="5382" width="24" style="3" customWidth="1"/>
    <col min="5383" max="5383" width="9.28515625" style="3" customWidth="1"/>
    <col min="5384" max="5384" width="9.5703125" style="3" customWidth="1"/>
    <col min="5385" max="5633" width="11.42578125" style="3"/>
    <col min="5634" max="5634" width="9.5703125" style="3" customWidth="1"/>
    <col min="5635" max="5635" width="5.42578125" style="3" customWidth="1"/>
    <col min="5636" max="5636" width="16.140625" style="3" customWidth="1"/>
    <col min="5637" max="5637" width="35.85546875" style="3" customWidth="1"/>
    <col min="5638" max="5638" width="24" style="3" customWidth="1"/>
    <col min="5639" max="5639" width="9.28515625" style="3" customWidth="1"/>
    <col min="5640" max="5640" width="9.5703125" style="3" customWidth="1"/>
    <col min="5641" max="5889" width="11.42578125" style="3"/>
    <col min="5890" max="5890" width="9.5703125" style="3" customWidth="1"/>
    <col min="5891" max="5891" width="5.42578125" style="3" customWidth="1"/>
    <col min="5892" max="5892" width="16.140625" style="3" customWidth="1"/>
    <col min="5893" max="5893" width="35.85546875" style="3" customWidth="1"/>
    <col min="5894" max="5894" width="24" style="3" customWidth="1"/>
    <col min="5895" max="5895" width="9.28515625" style="3" customWidth="1"/>
    <col min="5896" max="5896" width="9.5703125" style="3" customWidth="1"/>
    <col min="5897" max="6145" width="11.42578125" style="3"/>
    <col min="6146" max="6146" width="9.5703125" style="3" customWidth="1"/>
    <col min="6147" max="6147" width="5.42578125" style="3" customWidth="1"/>
    <col min="6148" max="6148" width="16.140625" style="3" customWidth="1"/>
    <col min="6149" max="6149" width="35.85546875" style="3" customWidth="1"/>
    <col min="6150" max="6150" width="24" style="3" customWidth="1"/>
    <col min="6151" max="6151" width="9.28515625" style="3" customWidth="1"/>
    <col min="6152" max="6152" width="9.5703125" style="3" customWidth="1"/>
    <col min="6153" max="6401" width="11.42578125" style="3"/>
    <col min="6402" max="6402" width="9.5703125" style="3" customWidth="1"/>
    <col min="6403" max="6403" width="5.42578125" style="3" customWidth="1"/>
    <col min="6404" max="6404" width="16.140625" style="3" customWidth="1"/>
    <col min="6405" max="6405" width="35.85546875" style="3" customWidth="1"/>
    <col min="6406" max="6406" width="24" style="3" customWidth="1"/>
    <col min="6407" max="6407" width="9.28515625" style="3" customWidth="1"/>
    <col min="6408" max="6408" width="9.5703125" style="3" customWidth="1"/>
    <col min="6409" max="6657" width="11.42578125" style="3"/>
    <col min="6658" max="6658" width="9.5703125" style="3" customWidth="1"/>
    <col min="6659" max="6659" width="5.42578125" style="3" customWidth="1"/>
    <col min="6660" max="6660" width="16.140625" style="3" customWidth="1"/>
    <col min="6661" max="6661" width="35.85546875" style="3" customWidth="1"/>
    <col min="6662" max="6662" width="24" style="3" customWidth="1"/>
    <col min="6663" max="6663" width="9.28515625" style="3" customWidth="1"/>
    <col min="6664" max="6664" width="9.5703125" style="3" customWidth="1"/>
    <col min="6665" max="6913" width="11.42578125" style="3"/>
    <col min="6914" max="6914" width="9.5703125" style="3" customWidth="1"/>
    <col min="6915" max="6915" width="5.42578125" style="3" customWidth="1"/>
    <col min="6916" max="6916" width="16.140625" style="3" customWidth="1"/>
    <col min="6917" max="6917" width="35.85546875" style="3" customWidth="1"/>
    <col min="6918" max="6918" width="24" style="3" customWidth="1"/>
    <col min="6919" max="6919" width="9.28515625" style="3" customWidth="1"/>
    <col min="6920" max="6920" width="9.5703125" style="3" customWidth="1"/>
    <col min="6921" max="7169" width="11.42578125" style="3"/>
    <col min="7170" max="7170" width="9.5703125" style="3" customWidth="1"/>
    <col min="7171" max="7171" width="5.42578125" style="3" customWidth="1"/>
    <col min="7172" max="7172" width="16.140625" style="3" customWidth="1"/>
    <col min="7173" max="7173" width="35.85546875" style="3" customWidth="1"/>
    <col min="7174" max="7174" width="24" style="3" customWidth="1"/>
    <col min="7175" max="7175" width="9.28515625" style="3" customWidth="1"/>
    <col min="7176" max="7176" width="9.5703125" style="3" customWidth="1"/>
    <col min="7177" max="7425" width="11.42578125" style="3"/>
    <col min="7426" max="7426" width="9.5703125" style="3" customWidth="1"/>
    <col min="7427" max="7427" width="5.42578125" style="3" customWidth="1"/>
    <col min="7428" max="7428" width="16.140625" style="3" customWidth="1"/>
    <col min="7429" max="7429" width="35.85546875" style="3" customWidth="1"/>
    <col min="7430" max="7430" width="24" style="3" customWidth="1"/>
    <col min="7431" max="7431" width="9.28515625" style="3" customWidth="1"/>
    <col min="7432" max="7432" width="9.5703125" style="3" customWidth="1"/>
    <col min="7433" max="7681" width="11.42578125" style="3"/>
    <col min="7682" max="7682" width="9.5703125" style="3" customWidth="1"/>
    <col min="7683" max="7683" width="5.42578125" style="3" customWidth="1"/>
    <col min="7684" max="7684" width="16.140625" style="3" customWidth="1"/>
    <col min="7685" max="7685" width="35.85546875" style="3" customWidth="1"/>
    <col min="7686" max="7686" width="24" style="3" customWidth="1"/>
    <col min="7687" max="7687" width="9.28515625" style="3" customWidth="1"/>
    <col min="7688" max="7688" width="9.5703125" style="3" customWidth="1"/>
    <col min="7689" max="7937" width="11.42578125" style="3"/>
    <col min="7938" max="7938" width="9.5703125" style="3" customWidth="1"/>
    <col min="7939" max="7939" width="5.42578125" style="3" customWidth="1"/>
    <col min="7940" max="7940" width="16.140625" style="3" customWidth="1"/>
    <col min="7941" max="7941" width="35.85546875" style="3" customWidth="1"/>
    <col min="7942" max="7942" width="24" style="3" customWidth="1"/>
    <col min="7943" max="7943" width="9.28515625" style="3" customWidth="1"/>
    <col min="7944" max="7944" width="9.5703125" style="3" customWidth="1"/>
    <col min="7945" max="8193" width="11.42578125" style="3"/>
    <col min="8194" max="8194" width="9.5703125" style="3" customWidth="1"/>
    <col min="8195" max="8195" width="5.42578125" style="3" customWidth="1"/>
    <col min="8196" max="8196" width="16.140625" style="3" customWidth="1"/>
    <col min="8197" max="8197" width="35.85546875" style="3" customWidth="1"/>
    <col min="8198" max="8198" width="24" style="3" customWidth="1"/>
    <col min="8199" max="8199" width="9.28515625" style="3" customWidth="1"/>
    <col min="8200" max="8200" width="9.5703125" style="3" customWidth="1"/>
    <col min="8201" max="8449" width="11.42578125" style="3"/>
    <col min="8450" max="8450" width="9.5703125" style="3" customWidth="1"/>
    <col min="8451" max="8451" width="5.42578125" style="3" customWidth="1"/>
    <col min="8452" max="8452" width="16.140625" style="3" customWidth="1"/>
    <col min="8453" max="8453" width="35.85546875" style="3" customWidth="1"/>
    <col min="8454" max="8454" width="24" style="3" customWidth="1"/>
    <col min="8455" max="8455" width="9.28515625" style="3" customWidth="1"/>
    <col min="8456" max="8456" width="9.5703125" style="3" customWidth="1"/>
    <col min="8457" max="8705" width="11.42578125" style="3"/>
    <col min="8706" max="8706" width="9.5703125" style="3" customWidth="1"/>
    <col min="8707" max="8707" width="5.42578125" style="3" customWidth="1"/>
    <col min="8708" max="8708" width="16.140625" style="3" customWidth="1"/>
    <col min="8709" max="8709" width="35.85546875" style="3" customWidth="1"/>
    <col min="8710" max="8710" width="24" style="3" customWidth="1"/>
    <col min="8711" max="8711" width="9.28515625" style="3" customWidth="1"/>
    <col min="8712" max="8712" width="9.5703125" style="3" customWidth="1"/>
    <col min="8713" max="8961" width="11.42578125" style="3"/>
    <col min="8962" max="8962" width="9.5703125" style="3" customWidth="1"/>
    <col min="8963" max="8963" width="5.42578125" style="3" customWidth="1"/>
    <col min="8964" max="8964" width="16.140625" style="3" customWidth="1"/>
    <col min="8965" max="8965" width="35.85546875" style="3" customWidth="1"/>
    <col min="8966" max="8966" width="24" style="3" customWidth="1"/>
    <col min="8967" max="8967" width="9.28515625" style="3" customWidth="1"/>
    <col min="8968" max="8968" width="9.5703125" style="3" customWidth="1"/>
    <col min="8969" max="9217" width="11.42578125" style="3"/>
    <col min="9218" max="9218" width="9.5703125" style="3" customWidth="1"/>
    <col min="9219" max="9219" width="5.42578125" style="3" customWidth="1"/>
    <col min="9220" max="9220" width="16.140625" style="3" customWidth="1"/>
    <col min="9221" max="9221" width="35.85546875" style="3" customWidth="1"/>
    <col min="9222" max="9222" width="24" style="3" customWidth="1"/>
    <col min="9223" max="9223" width="9.28515625" style="3" customWidth="1"/>
    <col min="9224" max="9224" width="9.5703125" style="3" customWidth="1"/>
    <col min="9225" max="9473" width="11.42578125" style="3"/>
    <col min="9474" max="9474" width="9.5703125" style="3" customWidth="1"/>
    <col min="9475" max="9475" width="5.42578125" style="3" customWidth="1"/>
    <col min="9476" max="9476" width="16.140625" style="3" customWidth="1"/>
    <col min="9477" max="9477" width="35.85546875" style="3" customWidth="1"/>
    <col min="9478" max="9478" width="24" style="3" customWidth="1"/>
    <col min="9479" max="9479" width="9.28515625" style="3" customWidth="1"/>
    <col min="9480" max="9480" width="9.5703125" style="3" customWidth="1"/>
    <col min="9481" max="9729" width="11.42578125" style="3"/>
    <col min="9730" max="9730" width="9.5703125" style="3" customWidth="1"/>
    <col min="9731" max="9731" width="5.42578125" style="3" customWidth="1"/>
    <col min="9732" max="9732" width="16.140625" style="3" customWidth="1"/>
    <col min="9733" max="9733" width="35.85546875" style="3" customWidth="1"/>
    <col min="9734" max="9734" width="24" style="3" customWidth="1"/>
    <col min="9735" max="9735" width="9.28515625" style="3" customWidth="1"/>
    <col min="9736" max="9736" width="9.5703125" style="3" customWidth="1"/>
    <col min="9737" max="9985" width="11.42578125" style="3"/>
    <col min="9986" max="9986" width="9.5703125" style="3" customWidth="1"/>
    <col min="9987" max="9987" width="5.42578125" style="3" customWidth="1"/>
    <col min="9988" max="9988" width="16.140625" style="3" customWidth="1"/>
    <col min="9989" max="9989" width="35.85546875" style="3" customWidth="1"/>
    <col min="9990" max="9990" width="24" style="3" customWidth="1"/>
    <col min="9991" max="9991" width="9.28515625" style="3" customWidth="1"/>
    <col min="9992" max="9992" width="9.5703125" style="3" customWidth="1"/>
    <col min="9993" max="10241" width="11.42578125" style="3"/>
    <col min="10242" max="10242" width="9.5703125" style="3" customWidth="1"/>
    <col min="10243" max="10243" width="5.42578125" style="3" customWidth="1"/>
    <col min="10244" max="10244" width="16.140625" style="3" customWidth="1"/>
    <col min="10245" max="10245" width="35.85546875" style="3" customWidth="1"/>
    <col min="10246" max="10246" width="24" style="3" customWidth="1"/>
    <col min="10247" max="10247" width="9.28515625" style="3" customWidth="1"/>
    <col min="10248" max="10248" width="9.5703125" style="3" customWidth="1"/>
    <col min="10249" max="10497" width="11.42578125" style="3"/>
    <col min="10498" max="10498" width="9.5703125" style="3" customWidth="1"/>
    <col min="10499" max="10499" width="5.42578125" style="3" customWidth="1"/>
    <col min="10500" max="10500" width="16.140625" style="3" customWidth="1"/>
    <col min="10501" max="10501" width="35.85546875" style="3" customWidth="1"/>
    <col min="10502" max="10502" width="24" style="3" customWidth="1"/>
    <col min="10503" max="10503" width="9.28515625" style="3" customWidth="1"/>
    <col min="10504" max="10504" width="9.5703125" style="3" customWidth="1"/>
    <col min="10505" max="10753" width="11.42578125" style="3"/>
    <col min="10754" max="10754" width="9.5703125" style="3" customWidth="1"/>
    <col min="10755" max="10755" width="5.42578125" style="3" customWidth="1"/>
    <col min="10756" max="10756" width="16.140625" style="3" customWidth="1"/>
    <col min="10757" max="10757" width="35.85546875" style="3" customWidth="1"/>
    <col min="10758" max="10758" width="24" style="3" customWidth="1"/>
    <col min="10759" max="10759" width="9.28515625" style="3" customWidth="1"/>
    <col min="10760" max="10760" width="9.5703125" style="3" customWidth="1"/>
    <col min="10761" max="11009" width="11.42578125" style="3"/>
    <col min="11010" max="11010" width="9.5703125" style="3" customWidth="1"/>
    <col min="11011" max="11011" width="5.42578125" style="3" customWidth="1"/>
    <col min="11012" max="11012" width="16.140625" style="3" customWidth="1"/>
    <col min="11013" max="11013" width="35.85546875" style="3" customWidth="1"/>
    <col min="11014" max="11014" width="24" style="3" customWidth="1"/>
    <col min="11015" max="11015" width="9.28515625" style="3" customWidth="1"/>
    <col min="11016" max="11016" width="9.5703125" style="3" customWidth="1"/>
    <col min="11017" max="11265" width="11.42578125" style="3"/>
    <col min="11266" max="11266" width="9.5703125" style="3" customWidth="1"/>
    <col min="11267" max="11267" width="5.42578125" style="3" customWidth="1"/>
    <col min="11268" max="11268" width="16.140625" style="3" customWidth="1"/>
    <col min="11269" max="11269" width="35.85546875" style="3" customWidth="1"/>
    <col min="11270" max="11270" width="24" style="3" customWidth="1"/>
    <col min="11271" max="11271" width="9.28515625" style="3" customWidth="1"/>
    <col min="11272" max="11272" width="9.5703125" style="3" customWidth="1"/>
    <col min="11273" max="11521" width="11.42578125" style="3"/>
    <col min="11522" max="11522" width="9.5703125" style="3" customWidth="1"/>
    <col min="11523" max="11523" width="5.42578125" style="3" customWidth="1"/>
    <col min="11524" max="11524" width="16.140625" style="3" customWidth="1"/>
    <col min="11525" max="11525" width="35.85546875" style="3" customWidth="1"/>
    <col min="11526" max="11526" width="24" style="3" customWidth="1"/>
    <col min="11527" max="11527" width="9.28515625" style="3" customWidth="1"/>
    <col min="11528" max="11528" width="9.5703125" style="3" customWidth="1"/>
    <col min="11529" max="11777" width="11.42578125" style="3"/>
    <col min="11778" max="11778" width="9.5703125" style="3" customWidth="1"/>
    <col min="11779" max="11779" width="5.42578125" style="3" customWidth="1"/>
    <col min="11780" max="11780" width="16.140625" style="3" customWidth="1"/>
    <col min="11781" max="11781" width="35.85546875" style="3" customWidth="1"/>
    <col min="11782" max="11782" width="24" style="3" customWidth="1"/>
    <col min="11783" max="11783" width="9.28515625" style="3" customWidth="1"/>
    <col min="11784" max="11784" width="9.5703125" style="3" customWidth="1"/>
    <col min="11785" max="12033" width="11.42578125" style="3"/>
    <col min="12034" max="12034" width="9.5703125" style="3" customWidth="1"/>
    <col min="12035" max="12035" width="5.42578125" style="3" customWidth="1"/>
    <col min="12036" max="12036" width="16.140625" style="3" customWidth="1"/>
    <col min="12037" max="12037" width="35.85546875" style="3" customWidth="1"/>
    <col min="12038" max="12038" width="24" style="3" customWidth="1"/>
    <col min="12039" max="12039" width="9.28515625" style="3" customWidth="1"/>
    <col min="12040" max="12040" width="9.5703125" style="3" customWidth="1"/>
    <col min="12041" max="12289" width="11.42578125" style="3"/>
    <col min="12290" max="12290" width="9.5703125" style="3" customWidth="1"/>
    <col min="12291" max="12291" width="5.42578125" style="3" customWidth="1"/>
    <col min="12292" max="12292" width="16.140625" style="3" customWidth="1"/>
    <col min="12293" max="12293" width="35.85546875" style="3" customWidth="1"/>
    <col min="12294" max="12294" width="24" style="3" customWidth="1"/>
    <col min="12295" max="12295" width="9.28515625" style="3" customWidth="1"/>
    <col min="12296" max="12296" width="9.5703125" style="3" customWidth="1"/>
    <col min="12297" max="12545" width="11.42578125" style="3"/>
    <col min="12546" max="12546" width="9.5703125" style="3" customWidth="1"/>
    <col min="12547" max="12547" width="5.42578125" style="3" customWidth="1"/>
    <col min="12548" max="12548" width="16.140625" style="3" customWidth="1"/>
    <col min="12549" max="12549" width="35.85546875" style="3" customWidth="1"/>
    <col min="12550" max="12550" width="24" style="3" customWidth="1"/>
    <col min="12551" max="12551" width="9.28515625" style="3" customWidth="1"/>
    <col min="12552" max="12552" width="9.5703125" style="3" customWidth="1"/>
    <col min="12553" max="12801" width="11.42578125" style="3"/>
    <col min="12802" max="12802" width="9.5703125" style="3" customWidth="1"/>
    <col min="12803" max="12803" width="5.42578125" style="3" customWidth="1"/>
    <col min="12804" max="12804" width="16.140625" style="3" customWidth="1"/>
    <col min="12805" max="12805" width="35.85546875" style="3" customWidth="1"/>
    <col min="12806" max="12806" width="24" style="3" customWidth="1"/>
    <col min="12807" max="12807" width="9.28515625" style="3" customWidth="1"/>
    <col min="12808" max="12808" width="9.5703125" style="3" customWidth="1"/>
    <col min="12809" max="13057" width="11.42578125" style="3"/>
    <col min="13058" max="13058" width="9.5703125" style="3" customWidth="1"/>
    <col min="13059" max="13059" width="5.42578125" style="3" customWidth="1"/>
    <col min="13060" max="13060" width="16.140625" style="3" customWidth="1"/>
    <col min="13061" max="13061" width="35.85546875" style="3" customWidth="1"/>
    <col min="13062" max="13062" width="24" style="3" customWidth="1"/>
    <col min="13063" max="13063" width="9.28515625" style="3" customWidth="1"/>
    <col min="13064" max="13064" width="9.5703125" style="3" customWidth="1"/>
    <col min="13065" max="13313" width="11.42578125" style="3"/>
    <col min="13314" max="13314" width="9.5703125" style="3" customWidth="1"/>
    <col min="13315" max="13315" width="5.42578125" style="3" customWidth="1"/>
    <col min="13316" max="13316" width="16.140625" style="3" customWidth="1"/>
    <col min="13317" max="13317" width="35.85546875" style="3" customWidth="1"/>
    <col min="13318" max="13318" width="24" style="3" customWidth="1"/>
    <col min="13319" max="13319" width="9.28515625" style="3" customWidth="1"/>
    <col min="13320" max="13320" width="9.5703125" style="3" customWidth="1"/>
    <col min="13321" max="13569" width="11.42578125" style="3"/>
    <col min="13570" max="13570" width="9.5703125" style="3" customWidth="1"/>
    <col min="13571" max="13571" width="5.42578125" style="3" customWidth="1"/>
    <col min="13572" max="13572" width="16.140625" style="3" customWidth="1"/>
    <col min="13573" max="13573" width="35.85546875" style="3" customWidth="1"/>
    <col min="13574" max="13574" width="24" style="3" customWidth="1"/>
    <col min="13575" max="13575" width="9.28515625" style="3" customWidth="1"/>
    <col min="13576" max="13576" width="9.5703125" style="3" customWidth="1"/>
    <col min="13577" max="13825" width="11.42578125" style="3"/>
    <col min="13826" max="13826" width="9.5703125" style="3" customWidth="1"/>
    <col min="13827" max="13827" width="5.42578125" style="3" customWidth="1"/>
    <col min="13828" max="13828" width="16.140625" style="3" customWidth="1"/>
    <col min="13829" max="13829" width="35.85546875" style="3" customWidth="1"/>
    <col min="13830" max="13830" width="24" style="3" customWidth="1"/>
    <col min="13831" max="13831" width="9.28515625" style="3" customWidth="1"/>
    <col min="13832" max="13832" width="9.5703125" style="3" customWidth="1"/>
    <col min="13833" max="14081" width="11.42578125" style="3"/>
    <col min="14082" max="14082" width="9.5703125" style="3" customWidth="1"/>
    <col min="14083" max="14083" width="5.42578125" style="3" customWidth="1"/>
    <col min="14084" max="14084" width="16.140625" style="3" customWidth="1"/>
    <col min="14085" max="14085" width="35.85546875" style="3" customWidth="1"/>
    <col min="14086" max="14086" width="24" style="3" customWidth="1"/>
    <col min="14087" max="14087" width="9.28515625" style="3" customWidth="1"/>
    <col min="14088" max="14088" width="9.5703125" style="3" customWidth="1"/>
    <col min="14089" max="14337" width="11.42578125" style="3"/>
    <col min="14338" max="14338" width="9.5703125" style="3" customWidth="1"/>
    <col min="14339" max="14339" width="5.42578125" style="3" customWidth="1"/>
    <col min="14340" max="14340" width="16.140625" style="3" customWidth="1"/>
    <col min="14341" max="14341" width="35.85546875" style="3" customWidth="1"/>
    <col min="14342" max="14342" width="24" style="3" customWidth="1"/>
    <col min="14343" max="14343" width="9.28515625" style="3" customWidth="1"/>
    <col min="14344" max="14344" width="9.5703125" style="3" customWidth="1"/>
    <col min="14345" max="14593" width="11.42578125" style="3"/>
    <col min="14594" max="14594" width="9.5703125" style="3" customWidth="1"/>
    <col min="14595" max="14595" width="5.42578125" style="3" customWidth="1"/>
    <col min="14596" max="14596" width="16.140625" style="3" customWidth="1"/>
    <col min="14597" max="14597" width="35.85546875" style="3" customWidth="1"/>
    <col min="14598" max="14598" width="24" style="3" customWidth="1"/>
    <col min="14599" max="14599" width="9.28515625" style="3" customWidth="1"/>
    <col min="14600" max="14600" width="9.5703125" style="3" customWidth="1"/>
    <col min="14601" max="14849" width="11.42578125" style="3"/>
    <col min="14850" max="14850" width="9.5703125" style="3" customWidth="1"/>
    <col min="14851" max="14851" width="5.42578125" style="3" customWidth="1"/>
    <col min="14852" max="14852" width="16.140625" style="3" customWidth="1"/>
    <col min="14853" max="14853" width="35.85546875" style="3" customWidth="1"/>
    <col min="14854" max="14854" width="24" style="3" customWidth="1"/>
    <col min="14855" max="14855" width="9.28515625" style="3" customWidth="1"/>
    <col min="14856" max="14856" width="9.5703125" style="3" customWidth="1"/>
    <col min="14857" max="15105" width="11.42578125" style="3"/>
    <col min="15106" max="15106" width="9.5703125" style="3" customWidth="1"/>
    <col min="15107" max="15107" width="5.42578125" style="3" customWidth="1"/>
    <col min="15108" max="15108" width="16.140625" style="3" customWidth="1"/>
    <col min="15109" max="15109" width="35.85546875" style="3" customWidth="1"/>
    <col min="15110" max="15110" width="24" style="3" customWidth="1"/>
    <col min="15111" max="15111" width="9.28515625" style="3" customWidth="1"/>
    <col min="15112" max="15112" width="9.5703125" style="3" customWidth="1"/>
    <col min="15113" max="15361" width="11.42578125" style="3"/>
    <col min="15362" max="15362" width="9.5703125" style="3" customWidth="1"/>
    <col min="15363" max="15363" width="5.42578125" style="3" customWidth="1"/>
    <col min="15364" max="15364" width="16.140625" style="3" customWidth="1"/>
    <col min="15365" max="15365" width="35.85546875" style="3" customWidth="1"/>
    <col min="15366" max="15366" width="24" style="3" customWidth="1"/>
    <col min="15367" max="15367" width="9.28515625" style="3" customWidth="1"/>
    <col min="15368" max="15368" width="9.5703125" style="3" customWidth="1"/>
    <col min="15369" max="15617" width="11.42578125" style="3"/>
    <col min="15618" max="15618" width="9.5703125" style="3" customWidth="1"/>
    <col min="15619" max="15619" width="5.42578125" style="3" customWidth="1"/>
    <col min="15620" max="15620" width="16.140625" style="3" customWidth="1"/>
    <col min="15621" max="15621" width="35.85546875" style="3" customWidth="1"/>
    <col min="15622" max="15622" width="24" style="3" customWidth="1"/>
    <col min="15623" max="15623" width="9.28515625" style="3" customWidth="1"/>
    <col min="15624" max="15624" width="9.5703125" style="3" customWidth="1"/>
    <col min="15625" max="15873" width="11.42578125" style="3"/>
    <col min="15874" max="15874" width="9.5703125" style="3" customWidth="1"/>
    <col min="15875" max="15875" width="5.42578125" style="3" customWidth="1"/>
    <col min="15876" max="15876" width="16.140625" style="3" customWidth="1"/>
    <col min="15877" max="15877" width="35.85546875" style="3" customWidth="1"/>
    <col min="15878" max="15878" width="24" style="3" customWidth="1"/>
    <col min="15879" max="15879" width="9.28515625" style="3" customWidth="1"/>
    <col min="15880" max="15880" width="9.5703125" style="3" customWidth="1"/>
    <col min="15881" max="16129" width="11.42578125" style="3"/>
    <col min="16130" max="16130" width="9.5703125" style="3" customWidth="1"/>
    <col min="16131" max="16131" width="5.42578125" style="3" customWidth="1"/>
    <col min="16132" max="16132" width="16.140625" style="3" customWidth="1"/>
    <col min="16133" max="16133" width="35.85546875" style="3" customWidth="1"/>
    <col min="16134" max="16134" width="24" style="3" customWidth="1"/>
    <col min="16135" max="16135" width="9.28515625" style="3" customWidth="1"/>
    <col min="16136" max="16136" width="9.5703125" style="3" customWidth="1"/>
    <col min="16137" max="16384" width="11.42578125" style="3"/>
  </cols>
  <sheetData>
    <row r="1" spans="2:9" ht="13.5" thickBot="1" x14ac:dyDescent="0.25"/>
    <row r="2" spans="2:9" ht="27.75" customHeight="1" x14ac:dyDescent="0.2">
      <c r="B2" s="321" t="s">
        <v>344</v>
      </c>
      <c r="C2" s="322"/>
      <c r="D2" s="323" t="s">
        <v>345</v>
      </c>
      <c r="E2" s="324"/>
      <c r="F2" s="322"/>
      <c r="G2" s="323"/>
      <c r="H2" s="325"/>
    </row>
    <row r="3" spans="2:9" ht="25.5" customHeight="1" thickBot="1" x14ac:dyDescent="0.25">
      <c r="B3" s="326" t="s">
        <v>346</v>
      </c>
      <c r="C3" s="327"/>
      <c r="D3" s="328" t="s">
        <v>2</v>
      </c>
      <c r="E3" s="329"/>
      <c r="F3" s="327"/>
      <c r="G3" s="330">
        <v>45470</v>
      </c>
      <c r="H3" s="331"/>
    </row>
    <row r="4" spans="2:9" ht="13.5" thickBot="1" x14ac:dyDescent="0.25">
      <c r="B4" s="8"/>
      <c r="H4" s="9"/>
    </row>
    <row r="5" spans="2:9" ht="13.5" thickBot="1" x14ac:dyDescent="0.25">
      <c r="B5" s="332" t="s">
        <v>347</v>
      </c>
      <c r="C5" s="333"/>
      <c r="D5" s="333"/>
      <c r="E5" s="333"/>
      <c r="F5" s="333"/>
      <c r="G5" s="333"/>
      <c r="H5" s="334"/>
    </row>
    <row r="6" spans="2:9" ht="13.5" thickBot="1" x14ac:dyDescent="0.25">
      <c r="B6" s="335" t="s">
        <v>348</v>
      </c>
      <c r="C6" s="336"/>
      <c r="D6" s="10" t="s">
        <v>349</v>
      </c>
      <c r="E6" s="127" t="s">
        <v>350</v>
      </c>
      <c r="F6" s="337" t="s">
        <v>351</v>
      </c>
      <c r="G6" s="338"/>
      <c r="H6" s="339"/>
    </row>
    <row r="7" spans="2:9" x14ac:dyDescent="0.2">
      <c r="B7" s="340">
        <v>1</v>
      </c>
      <c r="C7" s="341"/>
      <c r="D7" s="37">
        <v>45139</v>
      </c>
      <c r="E7" s="11" t="s">
        <v>352</v>
      </c>
      <c r="F7" s="342" t="s">
        <v>353</v>
      </c>
      <c r="G7" s="343"/>
      <c r="H7" s="344"/>
    </row>
    <row r="8" spans="2:9" ht="44.25" customHeight="1" x14ac:dyDescent="0.2">
      <c r="B8" s="317">
        <v>2</v>
      </c>
      <c r="C8" s="318"/>
      <c r="D8" s="15">
        <v>45372</v>
      </c>
      <c r="E8" s="11" t="s">
        <v>354</v>
      </c>
      <c r="F8" s="319" t="s">
        <v>355</v>
      </c>
      <c r="G8" s="319"/>
      <c r="H8" s="320"/>
    </row>
    <row r="9" spans="2:9" ht="45" customHeight="1" x14ac:dyDescent="0.2">
      <c r="B9" s="317">
        <v>3</v>
      </c>
      <c r="C9" s="318"/>
      <c r="D9" s="15">
        <v>45470</v>
      </c>
      <c r="E9" s="13" t="s">
        <v>354</v>
      </c>
      <c r="F9" s="319" t="s">
        <v>356</v>
      </c>
      <c r="G9" s="319"/>
      <c r="H9" s="320"/>
      <c r="I9" s="12"/>
    </row>
    <row r="10" spans="2:9" ht="46.5" customHeight="1" x14ac:dyDescent="0.2">
      <c r="B10" s="317"/>
      <c r="C10" s="318"/>
      <c r="D10" s="15"/>
      <c r="E10" s="126"/>
      <c r="F10" s="319"/>
      <c r="G10" s="319"/>
      <c r="H10" s="320"/>
    </row>
    <row r="11" spans="2:9" x14ac:dyDescent="0.2">
      <c r="B11" s="317"/>
      <c r="C11" s="318"/>
      <c r="D11" s="126"/>
      <c r="E11" s="126"/>
      <c r="F11" s="319"/>
      <c r="G11" s="319"/>
      <c r="H11" s="320"/>
    </row>
    <row r="12" spans="2:9" x14ac:dyDescent="0.2">
      <c r="B12" s="317"/>
      <c r="C12" s="318"/>
      <c r="D12" s="126"/>
      <c r="E12" s="13"/>
      <c r="F12" s="319"/>
      <c r="G12" s="319"/>
      <c r="H12" s="320"/>
    </row>
    <row r="13" spans="2:9" x14ac:dyDescent="0.2">
      <c r="B13" s="317"/>
      <c r="C13" s="318"/>
      <c r="D13" s="126"/>
      <c r="E13" s="13"/>
      <c r="F13" s="319"/>
      <c r="G13" s="319"/>
      <c r="H13" s="320"/>
    </row>
    <row r="14" spans="2:9" x14ac:dyDescent="0.2">
      <c r="B14" s="317"/>
      <c r="C14" s="318"/>
      <c r="D14" s="126"/>
      <c r="E14" s="13"/>
      <c r="F14" s="319"/>
      <c r="G14" s="319"/>
      <c r="H14" s="320"/>
    </row>
    <row r="15" spans="2:9" x14ac:dyDescent="0.2">
      <c r="B15" s="317"/>
      <c r="C15" s="318"/>
      <c r="D15" s="126"/>
      <c r="E15" s="13"/>
      <c r="F15" s="319"/>
      <c r="G15" s="319"/>
      <c r="H15" s="320"/>
    </row>
    <row r="16" spans="2:9" x14ac:dyDescent="0.2">
      <c r="B16" s="317"/>
      <c r="C16" s="318"/>
      <c r="D16" s="126"/>
      <c r="E16" s="13"/>
      <c r="F16" s="319"/>
      <c r="G16" s="319"/>
      <c r="H16" s="320"/>
    </row>
    <row r="17" spans="2:8" x14ac:dyDescent="0.2">
      <c r="B17" s="317"/>
      <c r="C17" s="318"/>
      <c r="D17" s="126"/>
      <c r="E17" s="13"/>
      <c r="F17" s="319"/>
      <c r="G17" s="319"/>
      <c r="H17" s="320"/>
    </row>
    <row r="18" spans="2:8" ht="13.5" thickBot="1" x14ac:dyDescent="0.25">
      <c r="B18" s="345"/>
      <c r="C18" s="346"/>
      <c r="D18" s="125"/>
      <c r="E18" s="14"/>
      <c r="F18" s="347"/>
      <c r="G18" s="347"/>
      <c r="H18" s="348"/>
    </row>
  </sheetData>
  <mergeCells count="33">
    <mergeCell ref="B18:C18"/>
    <mergeCell ref="F18:H18"/>
    <mergeCell ref="B15:C15"/>
    <mergeCell ref="F15:H15"/>
    <mergeCell ref="B16:C16"/>
    <mergeCell ref="F16:H16"/>
    <mergeCell ref="B17:C17"/>
    <mergeCell ref="F17:H17"/>
    <mergeCell ref="B12:C12"/>
    <mergeCell ref="F12:H12"/>
    <mergeCell ref="B13:C13"/>
    <mergeCell ref="F13:H13"/>
    <mergeCell ref="B14:C14"/>
    <mergeCell ref="F14:H14"/>
    <mergeCell ref="B9:C9"/>
    <mergeCell ref="F9:H9"/>
    <mergeCell ref="B10:C10"/>
    <mergeCell ref="F10:H10"/>
    <mergeCell ref="B11:C11"/>
    <mergeCell ref="F11:H11"/>
    <mergeCell ref="B8:C8"/>
    <mergeCell ref="F8:H8"/>
    <mergeCell ref="B2:C2"/>
    <mergeCell ref="D2:F2"/>
    <mergeCell ref="G2:H2"/>
    <mergeCell ref="B3:C3"/>
    <mergeCell ref="D3:F3"/>
    <mergeCell ref="G3:H3"/>
    <mergeCell ref="B5:H5"/>
    <mergeCell ref="B6:C6"/>
    <mergeCell ref="F6:H6"/>
    <mergeCell ref="B7:C7"/>
    <mergeCell ref="F7:H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B2:E19"/>
  <sheetViews>
    <sheetView topLeftCell="A4" workbookViewId="0">
      <selection activeCell="B13" sqref="B13:B19"/>
    </sheetView>
  </sheetViews>
  <sheetFormatPr baseColWidth="10" defaultColWidth="11.42578125" defaultRowHeight="15" x14ac:dyDescent="0.25"/>
  <sheetData>
    <row r="2" spans="2:5" x14ac:dyDescent="0.25">
      <c r="B2" t="s">
        <v>357</v>
      </c>
      <c r="E2" t="s">
        <v>358</v>
      </c>
    </row>
    <row r="3" spans="2:5" x14ac:dyDescent="0.25">
      <c r="B3" t="s">
        <v>117</v>
      </c>
      <c r="E3" t="s">
        <v>203</v>
      </c>
    </row>
    <row r="4" spans="2:5" x14ac:dyDescent="0.25">
      <c r="B4" t="s">
        <v>359</v>
      </c>
      <c r="E4" t="s">
        <v>360</v>
      </c>
    </row>
    <row r="5" spans="2:5" x14ac:dyDescent="0.25">
      <c r="B5" t="s">
        <v>361</v>
      </c>
    </row>
    <row r="8" spans="2:5" x14ac:dyDescent="0.25">
      <c r="B8" t="s">
        <v>362</v>
      </c>
    </row>
    <row r="9" spans="2:5" x14ac:dyDescent="0.25">
      <c r="B9" t="s">
        <v>197</v>
      </c>
    </row>
    <row r="10" spans="2:5" x14ac:dyDescent="0.25">
      <c r="B10" t="s">
        <v>108</v>
      </c>
    </row>
    <row r="13" spans="2:5" x14ac:dyDescent="0.25">
      <c r="B13" t="s">
        <v>363</v>
      </c>
    </row>
    <row r="14" spans="2:5" x14ac:dyDescent="0.25">
      <c r="B14" t="s">
        <v>364</v>
      </c>
    </row>
    <row r="15" spans="2:5" x14ac:dyDescent="0.25">
      <c r="B15" t="s">
        <v>365</v>
      </c>
    </row>
    <row r="16" spans="2:5" x14ac:dyDescent="0.25">
      <c r="B16" t="s">
        <v>366</v>
      </c>
    </row>
    <row r="17" spans="2:2" x14ac:dyDescent="0.25">
      <c r="B17" t="s">
        <v>367</v>
      </c>
    </row>
    <row r="18" spans="2:2" x14ac:dyDescent="0.25">
      <c r="B18" t="s">
        <v>368</v>
      </c>
    </row>
    <row r="19" spans="2:2" x14ac:dyDescent="0.25">
      <c r="B19" t="s">
        <v>369</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Instructivo</vt:lpstr>
      <vt:lpstr>Mapa Riesgo</vt:lpstr>
      <vt:lpstr>Datos</vt:lpstr>
      <vt:lpstr>Mapa riesgos inherentes</vt:lpstr>
      <vt:lpstr>Mapa riesgos residuales</vt:lpstr>
      <vt:lpstr>Probabilidad</vt:lpstr>
      <vt:lpstr>Impacto</vt:lpstr>
      <vt:lpstr>Control de cambio</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ESE SANRAFAEL TUNJA</cp:lastModifiedBy>
  <cp:revision/>
  <dcterms:created xsi:type="dcterms:W3CDTF">2020-03-24T23:12:47Z</dcterms:created>
  <dcterms:modified xsi:type="dcterms:W3CDTF">2025-07-02T22:17:04Z</dcterms:modified>
  <cp:category/>
  <cp:contentStatus/>
</cp:coreProperties>
</file>